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airport\Экономический\РАСКР ИНФОРМ\2022г\"/>
    </mc:Choice>
  </mc:AlternateContent>
  <bookViews>
    <workbookView xWindow="0" yWindow="90" windowWidth="19305" windowHeight="10905"/>
  </bookViews>
  <sheets>
    <sheet name="2012-2021,в %" sheetId="5" r:id="rId1"/>
    <sheet name="2015" sheetId="6" state="hidden" r:id="rId2"/>
    <sheet name="Лист2" sheetId="7" state="hidden" r:id="rId3"/>
    <sheet name="Лист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'2012-2021,в %'!$B$1:$G$110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62913"/>
</workbook>
</file>

<file path=xl/calcChain.xml><?xml version="1.0" encoding="utf-8"?>
<calcChain xmlns="http://schemas.openxmlformats.org/spreadsheetml/2006/main">
  <c r="F151" i="5" l="1"/>
  <c r="F152" i="5"/>
  <c r="F150" i="5"/>
  <c r="C174" i="7"/>
  <c r="B168" i="7"/>
  <c r="B169" i="7"/>
  <c r="B167" i="7"/>
  <c r="C173" i="7"/>
  <c r="B173" i="7" s="1"/>
  <c r="F156" i="5" s="1"/>
  <c r="C170" i="7"/>
  <c r="B170" i="7" s="1"/>
  <c r="F153" i="5" s="1"/>
  <c r="C171" i="7"/>
  <c r="B171" i="7" s="1"/>
  <c r="F154" i="5" s="1"/>
  <c r="C172" i="7"/>
  <c r="B172" i="7" s="1"/>
  <c r="F155" i="5" s="1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C177" i="7" l="1"/>
  <c r="C178" i="7" s="1"/>
  <c r="B174" i="7"/>
  <c r="C169" i="7"/>
  <c r="C168" i="7"/>
  <c r="C167" i="7"/>
  <c r="C166" i="7"/>
  <c r="B166" i="7" l="1"/>
  <c r="F157" i="5"/>
  <c r="F149" i="5" s="1"/>
  <c r="B156" i="7"/>
  <c r="F133" i="5" s="1"/>
  <c r="B157" i="7"/>
  <c r="F134" i="5" s="1"/>
  <c r="B158" i="7"/>
  <c r="F135" i="5" s="1"/>
  <c r="B159" i="7"/>
  <c r="F136" i="5" s="1"/>
  <c r="B160" i="7"/>
  <c r="F137" i="5" s="1"/>
  <c r="B161" i="7"/>
  <c r="F138" i="5" s="1"/>
  <c r="B162" i="7"/>
  <c r="F139" i="5" s="1"/>
  <c r="B155" i="7"/>
  <c r="F132" i="5" s="1"/>
  <c r="B154" i="7" l="1"/>
  <c r="F131" i="5"/>
  <c r="F116" i="5" l="1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4" i="6"/>
  <c r="C5" i="6"/>
  <c r="F55" i="5" s="1"/>
  <c r="C6" i="6"/>
  <c r="C7" i="6"/>
  <c r="C8" i="6"/>
  <c r="F57" i="5" s="1"/>
  <c r="C9" i="6"/>
  <c r="C10" i="6"/>
  <c r="C11" i="6"/>
  <c r="F58" i="5" s="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F59" i="5" s="1"/>
  <c r="C178" i="6"/>
  <c r="C179" i="6"/>
  <c r="F60" i="5" s="1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F62" i="5" s="1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F61" i="5" l="1"/>
  <c r="F56" i="5"/>
</calcChain>
</file>

<file path=xl/sharedStrings.xml><?xml version="1.0" encoding="utf-8"?>
<sst xmlns="http://schemas.openxmlformats.org/spreadsheetml/2006/main" count="850" uniqueCount="372">
  <si>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</si>
  <si>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</si>
  <si>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</si>
  <si>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</si>
  <si>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</si>
  <si>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</si>
  <si>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</si>
  <si>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</si>
  <si>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</si>
  <si>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</si>
  <si>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</si>
  <si>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</si>
  <si>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</si>
  <si>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за 2012 г.</t>
  </si>
  <si>
    <t>за  2013 г.</t>
  </si>
  <si>
    <t>за  2014 г.</t>
  </si>
  <si>
    <t xml:space="preserve">ООО"Аэропорт Байкал "       </t>
  </si>
  <si>
    <t>за  2015 г.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</si>
  <si>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</si>
  <si>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</si>
  <si>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</si>
  <si>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</si>
  <si>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</si>
  <si>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</si>
  <si>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</si>
  <si>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</si>
  <si>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</si>
  <si>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</si>
  <si>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</si>
  <si>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</si>
  <si>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</si>
  <si>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</si>
  <si>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</si>
  <si>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</si>
  <si>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</si>
  <si>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</si>
  <si>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</si>
  <si>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</si>
  <si>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</si>
  <si>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</si>
  <si>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</si>
  <si>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</si>
  <si>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</si>
  <si>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</si>
  <si>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</si>
  <si>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</si>
  <si>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</si>
  <si>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</si>
  <si>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</si>
  <si>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</si>
  <si>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</si>
  <si>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</si>
  <si>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</si>
  <si>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</si>
  <si>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</si>
  <si>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</si>
  <si>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</si>
  <si>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</si>
  <si>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</si>
  <si>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</si>
  <si>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</si>
  <si>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</si>
  <si>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Инвентарь производственный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</si>
  <si>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</si>
  <si>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</si>
  <si>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</si>
  <si>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</si>
  <si>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</si>
  <si>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</si>
  <si>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</si>
  <si>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</si>
  <si>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</si>
  <si>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</si>
  <si>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</si>
  <si>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</si>
  <si>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</si>
  <si>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</si>
  <si>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</si>
  <si>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</si>
  <si>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</si>
  <si>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</si>
  <si>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</si>
  <si>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Мед.обеспечение</t>
  </si>
  <si>
    <t>Лабораторные исследования</t>
  </si>
  <si>
    <t>Анализ ПОЖ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</si>
  <si>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</si>
  <si>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</si>
  <si>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</si>
  <si>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</si>
  <si>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</si>
  <si>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</si>
  <si>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</si>
  <si>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</si>
  <si>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</si>
  <si>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</si>
  <si>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</si>
  <si>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Прочие услуги связи</t>
  </si>
  <si>
    <t>Переговоры</t>
  </si>
  <si>
    <t>Интернет</t>
  </si>
  <si>
    <t>Внутризоновая связь, факс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</si>
  <si>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</si>
  <si>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</si>
  <si>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</si>
  <si>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</si>
  <si>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</si>
  <si>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</si>
  <si>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</si>
  <si>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</si>
  <si>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</si>
  <si>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</si>
  <si>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</si>
  <si>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</si>
  <si>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</si>
  <si>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</si>
  <si>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</si>
  <si>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</si>
  <si>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</si>
  <si>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</si>
  <si>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</si>
  <si>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</si>
  <si>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</si>
  <si>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</si>
  <si>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</si>
  <si>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</si>
  <si>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Электротрапы</t>
  </si>
  <si>
    <t>Урал-Шнек  № 24-21 БУЛ</t>
  </si>
  <si>
    <t>Урал-43202 пожар. № О 997 АО</t>
  </si>
  <si>
    <t>Урал-4320 АПА 5Д № 54-23 БУН</t>
  </si>
  <si>
    <t>Урал-375 пожар. № С 142 АА</t>
  </si>
  <si>
    <t>УАЗ-3741 № О 705 АО</t>
  </si>
  <si>
    <t>УАЗ - 3962 № О704 АО</t>
  </si>
  <si>
    <t>УАЗ - 390902 № О 266 АО</t>
  </si>
  <si>
    <t>Трактор Т-25 № РЕ 5385</t>
  </si>
  <si>
    <t>Трактор МТЗ - 82 № РЕ 5383</t>
  </si>
  <si>
    <t>Трактор К - 700 № 53-80</t>
  </si>
  <si>
    <t>Тойота Хайс № Т 499 ЕМ</t>
  </si>
  <si>
    <t>Тойота Лэнд Крузер Прадо № Н 555 КК</t>
  </si>
  <si>
    <t>Тойота Лэнд Крузер  № О 300 ВУ</t>
  </si>
  <si>
    <t>Ниссан Датсун № Х 844 ЕР</t>
  </si>
  <si>
    <t>Ниссан Альмера А728КХ</t>
  </si>
  <si>
    <t>Москвич -2715 № О 838 ВН</t>
  </si>
  <si>
    <t>Маз-2001 вышка № О 840 АО</t>
  </si>
  <si>
    <t>МАЗ пожар. № О 996 АО</t>
  </si>
  <si>
    <t>МАЗ КО - 713 Н № 800 (маш./снегоубороч.)</t>
  </si>
  <si>
    <t>Краз тягач № 54-22 БУН</t>
  </si>
  <si>
    <t>Краз ветровой № 40-43</t>
  </si>
  <si>
    <t>Киа Бонго 3 № Р 444 КЕ</t>
  </si>
  <si>
    <t xml:space="preserve">Камаз-43106 пожар № О 590 ВН  </t>
  </si>
  <si>
    <t>Камаз пожарный № 442</t>
  </si>
  <si>
    <t>Камаз пожар № О 009</t>
  </si>
  <si>
    <t>Камаз № О 895 АО (снегоубороч.)</t>
  </si>
  <si>
    <t xml:space="preserve">Камаз  с/с-55111 № О 779 АО </t>
  </si>
  <si>
    <t xml:space="preserve">Камаз  с/с-55111 № О 772 АО </t>
  </si>
  <si>
    <t>ЗИЛ-433362 ассениз. № О 588 ВН</t>
  </si>
  <si>
    <t>ЗИЛ-131 УМП-350 № 40-18</t>
  </si>
  <si>
    <t>ЗИЛ-131 УМП-350 № 40-17 БУЛ</t>
  </si>
  <si>
    <t>ЗИЛ-131 УМП-350 № 12-75 БУН</t>
  </si>
  <si>
    <t>Зил-130 АПК-10 № О783 АО</t>
  </si>
  <si>
    <t>Зил-130 АПК-10 № О779 ВН</t>
  </si>
  <si>
    <t>ЗИЛ-130 АПК-10 № О 776 ВН</t>
  </si>
  <si>
    <t>ЗИЛ-130 АПК-10 № О 309 ВН</t>
  </si>
  <si>
    <t>ЗИЛ-130 АПК-10 № 38-69</t>
  </si>
  <si>
    <t>ЗИЛ-130 АПК-10 № 12-80</t>
  </si>
  <si>
    <t>ЗИЛ-130 АПК-10 № 01-10</t>
  </si>
  <si>
    <t>ЗИЛ-130 А/кран № О 842 АО</t>
  </si>
  <si>
    <t>ЗИЛ- 5301 АСТ - 1,5.01 № Н 079 ЕЕ</t>
  </si>
  <si>
    <t>ЗИЛ- 130 Автолифт № 74-07 БУМ</t>
  </si>
  <si>
    <t>ДЭ - 224 № 64-74</t>
  </si>
  <si>
    <t>ДЭ - 224 № 12-12</t>
  </si>
  <si>
    <t>Газель-330210 № О 672 ЕС</t>
  </si>
  <si>
    <t>Газ-66  № О 778 АО</t>
  </si>
  <si>
    <t>Газ-53 вод/ассениз  № 398</t>
  </si>
  <si>
    <t>Волдай АПА-140 № 602</t>
  </si>
  <si>
    <t xml:space="preserve">Беларус № 81-45  </t>
  </si>
  <si>
    <t xml:space="preserve">Беларус № 81-44  </t>
  </si>
  <si>
    <t>Автобус ФИАТ Дуката  № 334</t>
  </si>
  <si>
    <t>Автобус ФИАТ Дуката  № 314</t>
  </si>
  <si>
    <t>Автобус ПАЗ-3205  № 709</t>
  </si>
  <si>
    <t>Автобус МАЗ - 203065 № К 008 КМ</t>
  </si>
  <si>
    <t>А/погрузчик № РЕ81 80</t>
  </si>
  <si>
    <t>А/погрузчик № РЕ 81 78</t>
  </si>
  <si>
    <t>А/погрузчик JBT 15I Лоудер</t>
  </si>
  <si>
    <t>А/грейдер</t>
  </si>
  <si>
    <t>3.3.3 Текущий ремонт а/м ст 264 п 1 пп 11</t>
  </si>
  <si>
    <t>ГСМ Электротрапы</t>
  </si>
  <si>
    <t>ГСМ ХАММЕР № О 001 ЕМ</t>
  </si>
  <si>
    <t>ГСМ Урал-Шнек  № 24-21 БУЛ</t>
  </si>
  <si>
    <t>ГСМ Урал-43202 пожар. № О 997 АО</t>
  </si>
  <si>
    <t>ГСМ Урал-4320 АПА 5Д № 54-23 БУН</t>
  </si>
  <si>
    <t>ГСМ Урал-375 пожар. № С 142 АА</t>
  </si>
  <si>
    <t>ГСМ УАЗ-3741 № О 705 АО</t>
  </si>
  <si>
    <t>ГСМ УАЗ - 3962 № О704 АО</t>
  </si>
  <si>
    <t>ГСМ УАЗ - 390902 № О 266 АО</t>
  </si>
  <si>
    <t>ГСМ Трактор Т - 25 № РЕ 8182</t>
  </si>
  <si>
    <t>ГСМ Трактор МТЗ - 82 № РЕ 5383</t>
  </si>
  <si>
    <t>ГСМ Трактор К - 700 № 53-80</t>
  </si>
  <si>
    <t>ГСМ Тойота Хайс № Т 499 ЕМ</t>
  </si>
  <si>
    <t>ГСМ Тойота Лэнд Крузер Прадо № Н 555 КК</t>
  </si>
  <si>
    <t>ГСМ Тойота Лэнд Крузер № 372 (О 013ЕМ)</t>
  </si>
  <si>
    <t>ГСМ Тойота Лэнд Крузер  № О 300 ВУ</t>
  </si>
  <si>
    <t>ГСМ Ниссан Датсун № Х 844 ЕР</t>
  </si>
  <si>
    <t>ГСМ Ниссан Альмера № 728</t>
  </si>
  <si>
    <t>ГСМ Москвич -2715 № О 838 ВН</t>
  </si>
  <si>
    <t>ГСМ Маз-2001 вышка № О 840 АО</t>
  </si>
  <si>
    <t>ГСМ МАЗ пожар. № О 996 АО</t>
  </si>
  <si>
    <t>ГСМ Краз тягач № 54-22 БУН</t>
  </si>
  <si>
    <t>ГСМ Краз ветровой № 40-43</t>
  </si>
  <si>
    <t>ГСМ КО - 713 Н № В 800 КК  (маш./снегоубороч.)</t>
  </si>
  <si>
    <t>ГСМ Киа Бонго 3 № Р 444 КЕ</t>
  </si>
  <si>
    <t>ГСМ Камаз-63501 пожарный № 442</t>
  </si>
  <si>
    <t xml:space="preserve">ГСМ Камаз-43106 пожар № О 590 ВН  </t>
  </si>
  <si>
    <t>ГСМ Камаз № О 895 АО (снегоубороч.)</t>
  </si>
  <si>
    <t xml:space="preserve">ГСМ Камаз  с/с-55111 № О 779 АО </t>
  </si>
  <si>
    <t xml:space="preserve">ГСМ Камаз  с/с-55111 № О 772 АО </t>
  </si>
  <si>
    <t>ГСМ Камаз  пожар № О 009</t>
  </si>
  <si>
    <t>ГСМ Кадиллак  № 584</t>
  </si>
  <si>
    <t>ГСМ ЗИЛ-433362 ассениз. № О 588 ВН</t>
  </si>
  <si>
    <t>ГСМ ЗИЛ-131 УМП-350 № 40-18</t>
  </si>
  <si>
    <t>ГСМ ЗИЛ-131 УМП-350 № 40-17 БУЛ</t>
  </si>
  <si>
    <t>ГСМ ЗИЛ-131 УМП-350 № 12-75 БУН</t>
  </si>
  <si>
    <t>ГСМ ЗИЛ-131 АПА-50 № 12-77</t>
  </si>
  <si>
    <t>ГСМ ЗИЛ-131 АКЗС № 30-18 БУЛ</t>
  </si>
  <si>
    <t>ГСМ ЗИЛ-130 УВЗ -2 № 15-94</t>
  </si>
  <si>
    <t>ГСМ Зил-130 АПК-10 № О783 АО</t>
  </si>
  <si>
    <t>ГСМ Зил-130 АПК-10 № О779 ВН</t>
  </si>
  <si>
    <t>ГСМ ЗИЛ-130 АПК-10 № О 776 ВН</t>
  </si>
  <si>
    <t>ГСМ ЗИЛ-130 АПК-10 № О 309 ВН</t>
  </si>
  <si>
    <t>ГСМ ЗИЛ-130 АПК-10 № 38-69</t>
  </si>
  <si>
    <t>ГСМ ЗИЛ-130 АПК-10 № 12-80</t>
  </si>
  <si>
    <t>ГСМ ЗИЛ-130 АПК-10 № 01-10</t>
  </si>
  <si>
    <t>ГСМ ЗИЛ-130 А/кран № О 842 АО</t>
  </si>
  <si>
    <t>ГСМ ЗИЛ- 5301 АСТ - 1,5.01 № Н 079 ЕЕ</t>
  </si>
  <si>
    <t>ГСМ ЗИЛ- 130 Автолифт № 74-07 БУМ</t>
  </si>
  <si>
    <t>ГСМ ЗИЛ- 130 Автолифт № 15-93 БУМ</t>
  </si>
  <si>
    <t xml:space="preserve">ГСМ ЗИЛ- 130  ММ № 63-28 </t>
  </si>
  <si>
    <t>ГСМ ДЭ - 224 № 64-74</t>
  </si>
  <si>
    <t>ГСМ ДЭ - 224 № 12-12</t>
  </si>
  <si>
    <t>ГСМ Газель-330210 № О 672 ЕС</t>
  </si>
  <si>
    <t>ГСМ Газ-53 вод/ассениз  № 398</t>
  </si>
  <si>
    <t>ГСМ Газ  66 энерго-служба  778</t>
  </si>
  <si>
    <t>ГСМ Волдай АПА-140 № 602</t>
  </si>
  <si>
    <t xml:space="preserve">ГСМ Беларус № 81-45  </t>
  </si>
  <si>
    <t xml:space="preserve">ГСМ Беларус № 81-44  </t>
  </si>
  <si>
    <t>ГСМ Белаз тягач № 67-71  БУМ</t>
  </si>
  <si>
    <t>ГСМ Автобус ФИАТ Дуката  № 334</t>
  </si>
  <si>
    <t>ГСМ Автобус ФИАТ Дуката  № 314</t>
  </si>
  <si>
    <t>ГСМ Автобус ПАЗ-3205  № 709</t>
  </si>
  <si>
    <t>ГСМ Автобус ПАЗ-3205  № 708</t>
  </si>
  <si>
    <t>ГСМ Автобус МАЗ - 203065 № К 008 КМ</t>
  </si>
  <si>
    <t>ГСМ А/погрузчик № РЕ 8180</t>
  </si>
  <si>
    <t>ГСМ А/погрузчик № РЕ 8178</t>
  </si>
  <si>
    <t>ГСМ А/погрузчик JBT 15I Лоудер</t>
  </si>
  <si>
    <t>ГСМ А/грейдер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</si>
  <si>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</si>
  <si>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</si>
  <si>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</si>
  <si>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</si>
  <si>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</si>
  <si>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</si>
  <si>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</si>
  <si>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</si>
  <si>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</si>
  <si>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</si>
  <si>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</si>
  <si>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</si>
  <si>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</si>
  <si>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</si>
  <si>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</si>
  <si>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</si>
  <si>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</si>
  <si>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</si>
  <si>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</si>
  <si>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</si>
  <si>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</si>
  <si>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</si>
  <si>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</si>
  <si>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</si>
  <si>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</si>
  <si>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</si>
  <si>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</si>
  <si>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</si>
  <si>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</si>
  <si>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 от НС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</si>
  <si>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</si>
  <si>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</si>
  <si>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</si>
  <si>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</si>
  <si>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</si>
  <si>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</si>
  <si>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</si>
  <si>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</si>
  <si>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</si>
  <si>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</si>
  <si>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</si>
  <si>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</si>
  <si>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</si>
  <si>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</si>
  <si>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</si>
  <si>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</si>
  <si>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</si>
  <si>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</si>
  <si>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</si>
  <si>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</si>
  <si>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</si>
  <si>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</si>
  <si>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за 2016 г.</t>
  </si>
  <si>
    <t>за 2017 г.</t>
  </si>
  <si>
    <t>за 2018 г.</t>
  </si>
  <si>
    <t>за 2019 г.</t>
  </si>
  <si>
    <t>за 2020 г.</t>
  </si>
  <si>
    <t>за 2021 г.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</si>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</sst>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8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1" fillId="23" borderId="18" applyNumberFormat="0" applyFont="0" applyAlignment="0" applyProtection="0"/>
    <xf numFmtId="0" fontId="25" fillId="20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24" borderId="0" applyNumberFormat="0" applyBorder="0" applyAlignment="0">
      <alignment vertical="center"/>
    </xf>
    <xf numFmtId="0" fontId="33" fillId="0" borderId="21" applyNumberFormat="0" applyAlignment="0">
      <alignment horizontal="left"/>
    </xf>
    <xf numFmtId="49" fontId="34" fillId="25" borderId="0">
      <alignment horizontal="left" vertical="center"/>
    </xf>
    <xf numFmtId="0" fontId="16" fillId="0" borderId="0"/>
    <xf numFmtId="0" fontId="16" fillId="0" borderId="0"/>
    <xf numFmtId="0" fontId="31" fillId="0" borderId="0"/>
    <xf numFmtId="0" fontId="2" fillId="0" borderId="0"/>
    <xf numFmtId="0" fontId="16" fillId="0" borderId="0"/>
    <xf numFmtId="0" fontId="8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5" fillId="0" borderId="0">
      <alignment horizontal="left"/>
    </xf>
    <xf numFmtId="0" fontId="16" fillId="0" borderId="0"/>
    <xf numFmtId="0" fontId="2" fillId="0" borderId="0"/>
    <xf numFmtId="0" fontId="11" fillId="0" borderId="0"/>
    <xf numFmtId="170" fontId="16" fillId="0" borderId="0"/>
    <xf numFmtId="0" fontId="2" fillId="0" borderId="0"/>
    <xf numFmtId="0" fontId="3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ont="0" applyFill="0" applyBorder="0">
      <alignment horizontal="left"/>
    </xf>
    <xf numFmtId="0" fontId="38" fillId="0" borderId="22" applyNumberFormat="0">
      <alignment horizontal="right"/>
    </xf>
    <xf numFmtId="0" fontId="39" fillId="0" borderId="23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40" fillId="0" borderId="0" applyFill="0" applyBorder="0"/>
    <xf numFmtId="0" fontId="36" fillId="0" borderId="0"/>
    <xf numFmtId="0" fontId="41" fillId="0" borderId="0" applyNumberFormat="0" applyFill="0" applyBorder="0" applyAlignment="0" applyProtection="0"/>
    <xf numFmtId="172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8" fillId="0" borderId="0"/>
    <xf numFmtId="0" fontId="1" fillId="0" borderId="0"/>
    <xf numFmtId="0" fontId="42" fillId="0" borderId="0"/>
    <xf numFmtId="0" fontId="42" fillId="0" borderId="0"/>
    <xf numFmtId="164" fontId="48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Fill="1"/>
    <xf numFmtId="0" fontId="8" fillId="0" borderId="4" xfId="0" applyFont="1" applyBorder="1"/>
    <xf numFmtId="9" fontId="10" fillId="0" borderId="4" xfId="0" applyNumberFormat="1" applyFont="1" applyBorder="1" applyAlignment="1">
      <alignment horizontal="center" vertical="center"/>
    </xf>
    <xf numFmtId="4" fontId="7" fillId="0" borderId="0" xfId="0" applyNumberFormat="1" applyFont="1" applyFill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9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/>
    <xf numFmtId="3" fontId="7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/>
    <xf numFmtId="4" fontId="6" fillId="0" borderId="0" xfId="0" applyNumberFormat="1" applyFont="1"/>
    <xf numFmtId="0" fontId="6" fillId="0" borderId="0" xfId="0" applyFont="1" applyFill="1"/>
    <xf numFmtId="9" fontId="10" fillId="0" borderId="11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9" fontId="7" fillId="0" borderId="0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178"/>
    <xf numFmtId="4" fontId="43" fillId="26" borderId="25" xfId="179" applyNumberFormat="1" applyFont="1" applyFill="1" applyBorder="1" applyAlignment="1">
      <alignment horizontal="right" vertical="top" wrapText="1"/>
    </xf>
    <xf numFmtId="0" fontId="43" fillId="26" borderId="25" xfId="179" applyNumberFormat="1" applyFont="1" applyFill="1" applyBorder="1" applyAlignment="1">
      <alignment horizontal="left" vertical="top"/>
    </xf>
    <xf numFmtId="10" fontId="44" fillId="0" borderId="18" xfId="179" applyNumberFormat="1" applyFont="1" applyBorder="1" applyAlignment="1">
      <alignment horizontal="right" vertical="top" wrapText="1"/>
    </xf>
    <xf numFmtId="4" fontId="44" fillId="0" borderId="18" xfId="179" applyNumberFormat="1" applyFont="1" applyBorder="1" applyAlignment="1">
      <alignment horizontal="right" vertical="top" wrapText="1"/>
    </xf>
    <xf numFmtId="0" fontId="44" fillId="0" borderId="18" xfId="179" applyNumberFormat="1" applyFont="1" applyBorder="1" applyAlignment="1">
      <alignment horizontal="left" vertical="top" wrapText="1" indent="3"/>
    </xf>
    <xf numFmtId="0" fontId="44" fillId="0" borderId="18" xfId="179" applyNumberFormat="1" applyFont="1" applyBorder="1" applyAlignment="1">
      <alignment horizontal="left" vertical="top" wrapText="1" indent="4"/>
    </xf>
    <xf numFmtId="10" fontId="45" fillId="26" borderId="18" xfId="179" applyNumberFormat="1" applyFont="1" applyFill="1" applyBorder="1" applyAlignment="1">
      <alignment horizontal="right" vertical="top" wrapText="1"/>
    </xf>
    <xf numFmtId="4" fontId="45" fillId="26" borderId="18" xfId="179" applyNumberFormat="1" applyFont="1" applyFill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3"/>
    </xf>
    <xf numFmtId="2" fontId="44" fillId="0" borderId="18" xfId="179" applyNumberFormat="1" applyFont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5"/>
    </xf>
    <xf numFmtId="0" fontId="45" fillId="26" borderId="18" xfId="179" applyNumberFormat="1" applyFont="1" applyFill="1" applyBorder="1" applyAlignment="1">
      <alignment horizontal="left" vertical="top" wrapText="1" indent="4"/>
    </xf>
    <xf numFmtId="0" fontId="45" fillId="26" borderId="18" xfId="179" applyNumberFormat="1" applyFont="1" applyFill="1" applyBorder="1" applyAlignment="1">
      <alignment horizontal="left" vertical="top" wrapText="1" indent="1"/>
    </xf>
    <xf numFmtId="0" fontId="46" fillId="26" borderId="25" xfId="179" applyNumberFormat="1" applyFont="1" applyFill="1" applyBorder="1" applyAlignment="1">
      <alignment horizontal="left" vertical="top" wrapText="1"/>
    </xf>
    <xf numFmtId="167" fontId="7" fillId="0" borderId="6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24" xfId="0" applyNumberFormat="1" applyFont="1" applyBorder="1" applyAlignment="1">
      <alignment horizontal="center" vertical="center"/>
    </xf>
    <xf numFmtId="0" fontId="46" fillId="26" borderId="25" xfId="180" applyNumberFormat="1" applyFont="1" applyFill="1" applyBorder="1" applyAlignment="1">
      <alignment horizontal="left" vertical="top" wrapText="1"/>
    </xf>
    <xf numFmtId="4" fontId="44" fillId="0" borderId="18" xfId="180" applyNumberFormat="1" applyFont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1"/>
    </xf>
    <xf numFmtId="0" fontId="45" fillId="26" borderId="18" xfId="180" applyNumberFormat="1" applyFont="1" applyFill="1" applyBorder="1" applyAlignment="1">
      <alignment horizontal="right" vertical="top" wrapText="1"/>
    </xf>
    <xf numFmtId="4" fontId="45" fillId="26" borderId="18" xfId="180" applyNumberFormat="1" applyFont="1" applyFill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2"/>
    </xf>
    <xf numFmtId="0" fontId="44" fillId="0" borderId="18" xfId="180" applyNumberFormat="1" applyFont="1" applyBorder="1" applyAlignment="1">
      <alignment horizontal="left" vertical="top" wrapText="1" indent="3"/>
    </xf>
    <xf numFmtId="0" fontId="45" fillId="26" borderId="18" xfId="180" applyNumberFormat="1" applyFont="1" applyFill="1" applyBorder="1" applyAlignment="1">
      <alignment horizontal="left" vertical="top" wrapText="1" indent="3"/>
    </xf>
    <xf numFmtId="0" fontId="44" fillId="0" borderId="18" xfId="180" applyNumberFormat="1" applyFont="1" applyBorder="1" applyAlignment="1">
      <alignment horizontal="left" vertical="top" wrapText="1" indent="4"/>
    </xf>
    <xf numFmtId="0" fontId="45" fillId="26" borderId="18" xfId="180" applyNumberFormat="1" applyFont="1" applyFill="1" applyBorder="1" applyAlignment="1">
      <alignment horizontal="left" vertical="top" wrapText="1" indent="4"/>
    </xf>
    <xf numFmtId="0" fontId="44" fillId="0" borderId="18" xfId="180" applyNumberFormat="1" applyFont="1" applyBorder="1" applyAlignment="1">
      <alignment horizontal="left" vertical="top" wrapText="1" indent="5"/>
    </xf>
    <xf numFmtId="2" fontId="44" fillId="0" borderId="18" xfId="180" applyNumberFormat="1" applyFont="1" applyBorder="1" applyAlignment="1">
      <alignment horizontal="right" vertical="top" wrapText="1"/>
    </xf>
    <xf numFmtId="0" fontId="44" fillId="0" borderId="18" xfId="180" applyNumberFormat="1" applyFont="1" applyBorder="1" applyAlignment="1">
      <alignment horizontal="left" vertical="top" wrapText="1" indent="2"/>
    </xf>
    <xf numFmtId="4" fontId="47" fillId="0" borderId="18" xfId="180" applyNumberFormat="1" applyFont="1" applyBorder="1" applyAlignment="1">
      <alignment horizontal="right" vertical="top" wrapText="1"/>
    </xf>
    <xf numFmtId="0" fontId="43" fillId="26" borderId="25" xfId="180" applyNumberFormat="1" applyFont="1" applyFill="1" applyBorder="1" applyAlignment="1">
      <alignment horizontal="left" vertical="top"/>
    </xf>
    <xf numFmtId="4" fontId="43" fillId="26" borderId="25" xfId="180" applyNumberFormat="1" applyFont="1" applyFill="1" applyBorder="1" applyAlignment="1">
      <alignment horizontal="right" vertical="top" wrapText="1"/>
    </xf>
    <xf numFmtId="10" fontId="45" fillId="26" borderId="18" xfId="180" applyNumberFormat="1" applyFont="1" applyFill="1" applyBorder="1" applyAlignment="1">
      <alignment horizontal="right" vertical="top" wrapText="1"/>
    </xf>
    <xf numFmtId="10" fontId="44" fillId="0" borderId="18" xfId="18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/>
    </xf>
    <xf numFmtId="164" fontId="0" fillId="0" borderId="0" xfId="181" applyFont="1"/>
    <xf numFmtId="0" fontId="49" fillId="27" borderId="26" xfId="0" applyFont="1" applyFill="1" applyBorder="1" applyAlignment="1">
      <alignment horizontal="left" vertical="top" wrapText="1"/>
    </xf>
    <xf numFmtId="0" fontId="50" fillId="0" borderId="26" xfId="0" applyFont="1" applyBorder="1" applyAlignment="1">
      <alignment horizontal="left" vertical="top" wrapText="1"/>
    </xf>
    <xf numFmtId="0" fontId="50" fillId="0" borderId="26" xfId="0" applyFont="1" applyBorder="1" applyAlignment="1">
      <alignment horizontal="right" vertical="top" wrapText="1"/>
    </xf>
    <xf numFmtId="164" fontId="50" fillId="0" borderId="26" xfId="181" applyFont="1" applyBorder="1" applyAlignment="1">
      <alignment horizontal="right" vertical="top" wrapText="1"/>
    </xf>
    <xf numFmtId="164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46" fillId="26" borderId="25" xfId="180" applyNumberFormat="1" applyFont="1" applyFill="1" applyBorder="1" applyAlignment="1">
      <alignment horizontal="left" vertical="top" wrapText="1"/>
    </xf>
  </cellXfs>
  <cellStyles count="1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80"/>
    <cellStyle name="Обычный_Лист4" xfId="179"/>
    <cellStyle name="Первый столбец" xfId="144"/>
    <cellStyle name="Подзаголовок" xfId="145"/>
    <cellStyle name="Подитоги" xfId="146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" xfId="181" builtinId="3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r$DI00.500/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0;&#1079;&#1085;&#1077;&#1089;-&#1055;&#1083;&#1072;&#1085;%202007/&#1055;&#1069;&#1054;/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41;&#1055;%20&#1082;%2010.04.07/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43;%203%20&#1082;&#1074;&#1072;&#1088;&#1090;&#1072;&#1083;%20&#1080;%209%20&#1084;&#1077;&#1089;&#1103;&#1094;&#1077;&#1074;%202006%20&#1075;/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8/&#1054;&#1041;&#1065;&#1045;&#1055;&#1056;.%20&#1047;&#1040;&#1058;&#1056;&#1040;&#1058;&#1067;%20&#1073;&#1072;&#1079;&#1072;%20&#1076;&#1083;&#1103;%20&#1088;&#1072;&#1089;&#1095;&#1077;&#1090;&#1086;&#1074;%202008%20&#1075;/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hin.v\Desktop\&#1084;&#1086;&#1081;%20&#1088;&#1072;&#1073;&#1086;&#1095;&#1080;&#1081;%20&#1089;&#1090;&#1086;&#1083;\&#1056;&#1072;&#1073;&#1086;&#1095;&#1080;&#1081;%20&#1089;&#1090;&#1086;&#1083;\&#1054;&#1060;&#1056;\&#1040;&#1055;&#1058;\2021\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55;&#1088;&#1080;&#1083;&#1086;&#1078;&#1077;&#1085;&#1080;&#1103;%202021\&#1055;&#1088;&#1080;&#1083;&#1086;&#1078;&#1077;&#1085;&#1080;&#1103;\&#1057;&#1087;&#1088;&#1072;&#1074;&#1086;&#1095;&#1085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ilchem/Company/China/Yizheng/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vatek/Comps/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11/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59;&#1090;&#1074;&#1077;&#1088;&#1078;&#1076;&#1077;&#1085;&#1085;&#1099;&#1081;%20&#1041;&#1080;&#1079;&#1085;&#1077;&#1089;-&#1087;&#1083;&#1072;&#1085;%202007%20&#1075;&#1086;&#1076;&#1072;%20(26.04.07)/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 refreshError="1"/>
      <sheetData sheetId="1" refreshError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2">
          <cell r="K22">
            <v>20427.016119999997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57"/>
  <sheetViews>
    <sheetView tabSelected="1" topLeftCell="A136" zoomScaleNormal="100" zoomScaleSheetLayoutView="81" workbookViewId="0">
      <selection activeCell="B144" sqref="B144:G144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1" spans="2:11" x14ac:dyDescent="0.25">
      <c r="C1" s="1"/>
      <c r="D1" s="1"/>
      <c r="E1" s="1"/>
      <c r="F1" s="1"/>
      <c r="G1" s="1"/>
    </row>
    <row r="2" spans="2:11" ht="21" customHeight="1" x14ac:dyDescent="0.25">
      <c r="B2" s="81" t="s">
        <v>0</v>
      </c>
      <c r="C2" s="82"/>
      <c r="D2" s="82"/>
      <c r="E2" s="82"/>
      <c r="F2" s="82"/>
      <c r="G2" s="82"/>
      <c r="H2" s="2"/>
      <c r="I2" s="2"/>
      <c r="J2" s="2"/>
      <c r="K2" s="3"/>
    </row>
    <row r="3" spans="2:11" ht="18.75" x14ac:dyDescent="0.25">
      <c r="B3" s="2"/>
      <c r="C3" s="81" t="s">
        <v>16</v>
      </c>
      <c r="D3" s="81"/>
      <c r="E3" s="81"/>
      <c r="F3" s="81"/>
      <c r="G3" s="81"/>
      <c r="H3" s="2"/>
      <c r="I3" s="2"/>
      <c r="J3" s="2"/>
      <c r="K3" s="4"/>
    </row>
    <row r="4" spans="2:11" ht="18.75" customHeight="1" x14ac:dyDescent="0.25">
      <c r="B4" s="3"/>
      <c r="C4" s="83" t="s">
        <v>13</v>
      </c>
      <c r="D4" s="83"/>
      <c r="E4" s="83"/>
      <c r="F4" s="83"/>
      <c r="G4" s="83"/>
      <c r="H4" s="3"/>
      <c r="I4" s="3"/>
      <c r="J4" s="3"/>
      <c r="K4" s="4"/>
    </row>
    <row r="5" spans="2:11" ht="15.75" thickBot="1" x14ac:dyDescent="0.3">
      <c r="B5" s="4"/>
      <c r="C5" s="5"/>
      <c r="D5" s="5"/>
      <c r="E5" s="5"/>
      <c r="F5" s="5"/>
      <c r="G5" s="5"/>
      <c r="H5" s="4"/>
      <c r="I5" s="4"/>
      <c r="J5" s="4"/>
      <c r="K5" s="4"/>
    </row>
    <row r="6" spans="2:11" ht="15.75" x14ac:dyDescent="0.25">
      <c r="B6" s="4"/>
      <c r="C6" s="5"/>
      <c r="D6" s="84" t="s">
        <v>1</v>
      </c>
      <c r="E6" s="6" t="s">
        <v>2</v>
      </c>
      <c r="F6" s="7" t="s">
        <v>3</v>
      </c>
      <c r="G6" s="8"/>
      <c r="H6" s="4"/>
      <c r="I6" s="4"/>
      <c r="J6" s="4"/>
      <c r="K6" s="4"/>
    </row>
    <row r="7" spans="2:11" ht="16.5" thickBot="1" x14ac:dyDescent="0.3">
      <c r="B7" s="4"/>
      <c r="C7" s="5"/>
      <c r="D7" s="85"/>
      <c r="E7" s="9" t="s">
        <v>4</v>
      </c>
      <c r="F7" s="10">
        <v>1</v>
      </c>
      <c r="G7" s="11"/>
      <c r="H7" s="4"/>
      <c r="I7" s="4"/>
      <c r="J7" s="4"/>
      <c r="K7" s="4"/>
    </row>
    <row r="8" spans="2:11" ht="15.75" x14ac:dyDescent="0.25">
      <c r="B8" s="4"/>
      <c r="C8" s="5"/>
      <c r="D8" s="12">
        <v>1</v>
      </c>
      <c r="E8" s="13" t="s">
        <v>5</v>
      </c>
      <c r="F8" s="27">
        <v>0.45</v>
      </c>
      <c r="G8" s="11"/>
      <c r="H8" s="4"/>
      <c r="I8" s="4"/>
      <c r="J8" s="4"/>
      <c r="K8" s="4"/>
    </row>
    <row r="9" spans="2:11" ht="15.75" x14ac:dyDescent="0.25">
      <c r="B9" s="4"/>
      <c r="C9" s="5"/>
      <c r="D9" s="15">
        <v>2</v>
      </c>
      <c r="E9" s="16" t="s">
        <v>6</v>
      </c>
      <c r="F9" s="14">
        <v>0.13</v>
      </c>
      <c r="G9" s="11"/>
      <c r="H9" s="4"/>
      <c r="I9" s="4"/>
      <c r="J9" s="4"/>
      <c r="K9" s="4"/>
    </row>
    <row r="10" spans="2:11" ht="15.75" x14ac:dyDescent="0.25">
      <c r="B10" s="4"/>
      <c r="C10" s="5"/>
      <c r="D10" s="15">
        <v>3</v>
      </c>
      <c r="E10" s="16" t="s">
        <v>7</v>
      </c>
      <c r="F10" s="14">
        <v>7.0000000000000007E-2</v>
      </c>
      <c r="G10" s="11"/>
      <c r="H10" s="4"/>
      <c r="I10" s="4"/>
      <c r="J10" s="4"/>
      <c r="K10" s="4"/>
    </row>
    <row r="11" spans="2:11" ht="31.5" x14ac:dyDescent="0.25">
      <c r="B11" s="4"/>
      <c r="C11" s="5"/>
      <c r="D11" s="15">
        <v>4</v>
      </c>
      <c r="E11" s="17" t="s">
        <v>8</v>
      </c>
      <c r="F11" s="14">
        <v>0.14000000000000001</v>
      </c>
      <c r="G11" s="8"/>
      <c r="H11" s="4"/>
      <c r="I11" s="4"/>
      <c r="J11" s="4"/>
      <c r="K11" s="4"/>
    </row>
    <row r="12" spans="2:11" ht="15.75" x14ac:dyDescent="0.25">
      <c r="B12" s="4"/>
      <c r="C12" s="5"/>
      <c r="D12" s="15">
        <v>5</v>
      </c>
      <c r="E12" s="16" t="s">
        <v>9</v>
      </c>
      <c r="F12" s="14">
        <v>7.0000000000000007E-2</v>
      </c>
      <c r="G12" s="8"/>
      <c r="H12" s="4"/>
      <c r="I12" s="4"/>
      <c r="J12" s="4"/>
      <c r="K12" s="4"/>
    </row>
    <row r="13" spans="2:11" ht="31.5" x14ac:dyDescent="0.25">
      <c r="B13" s="4"/>
      <c r="C13" s="5"/>
      <c r="D13" s="18">
        <v>6</v>
      </c>
      <c r="E13" s="19" t="s">
        <v>10</v>
      </c>
      <c r="F13" s="14">
        <v>0.04</v>
      </c>
      <c r="G13" s="8"/>
      <c r="H13" s="4"/>
      <c r="I13" s="4"/>
      <c r="J13" s="4"/>
      <c r="K13" s="4"/>
    </row>
    <row r="14" spans="2:11" ht="15.75" x14ac:dyDescent="0.25">
      <c r="B14" s="4"/>
      <c r="C14" s="5"/>
      <c r="D14" s="18">
        <v>7</v>
      </c>
      <c r="E14" s="20" t="s">
        <v>11</v>
      </c>
      <c r="F14" s="14">
        <v>0.04</v>
      </c>
      <c r="G14" s="21"/>
      <c r="H14" s="4"/>
      <c r="I14" s="4"/>
      <c r="J14" s="4"/>
      <c r="K14" s="4"/>
    </row>
    <row r="15" spans="2:11" ht="16.5" thickBot="1" x14ac:dyDescent="0.3">
      <c r="B15" s="4"/>
      <c r="C15" s="5"/>
      <c r="D15" s="22">
        <v>8</v>
      </c>
      <c r="E15" s="23" t="s">
        <v>12</v>
      </c>
      <c r="F15" s="32">
        <v>0.06</v>
      </c>
      <c r="G15" s="21"/>
      <c r="H15" s="4"/>
      <c r="I15" s="4"/>
      <c r="J15" s="4"/>
      <c r="K15" s="24"/>
    </row>
    <row r="16" spans="2:11" x14ac:dyDescent="0.25">
      <c r="B16" s="4"/>
      <c r="C16" s="5"/>
      <c r="D16" s="5"/>
      <c r="E16" s="5"/>
      <c r="F16" s="5"/>
      <c r="G16" s="8"/>
      <c r="H16" s="25"/>
      <c r="I16" s="4"/>
      <c r="J16" s="4"/>
      <c r="K16" s="4"/>
    </row>
    <row r="17" spans="2:13" x14ac:dyDescent="0.25">
      <c r="C17" s="1"/>
      <c r="D17" s="1"/>
      <c r="E17" s="1"/>
      <c r="F17" s="1"/>
      <c r="G17" s="1"/>
    </row>
    <row r="18" spans="2:13" ht="18.75" x14ac:dyDescent="0.25">
      <c r="B18" s="81" t="s">
        <v>0</v>
      </c>
      <c r="C18" s="82"/>
      <c r="D18" s="82"/>
      <c r="E18" s="82"/>
      <c r="F18" s="82"/>
      <c r="G18" s="82"/>
      <c r="H18" s="2"/>
      <c r="I18" s="2"/>
      <c r="J18" s="2"/>
    </row>
    <row r="19" spans="2:13" ht="18.75" x14ac:dyDescent="0.25">
      <c r="B19" s="2"/>
      <c r="C19" s="81" t="s">
        <v>16</v>
      </c>
      <c r="D19" s="81"/>
      <c r="E19" s="81"/>
      <c r="F19" s="81"/>
      <c r="G19" s="81"/>
      <c r="H19" s="2"/>
      <c r="I19" s="2"/>
      <c r="J19" s="2"/>
    </row>
    <row r="20" spans="2:13" ht="19.5" customHeight="1" x14ac:dyDescent="0.25">
      <c r="B20" s="3"/>
      <c r="C20" s="83" t="s">
        <v>14</v>
      </c>
      <c r="D20" s="83"/>
      <c r="E20" s="83"/>
      <c r="F20" s="83"/>
      <c r="G20" s="83"/>
      <c r="H20" s="3"/>
      <c r="I20" s="3"/>
      <c r="J20" s="3"/>
      <c r="K20" s="3"/>
      <c r="L20" s="4"/>
      <c r="M20" s="4"/>
    </row>
    <row r="21" spans="2:13" ht="15.75" thickBot="1" x14ac:dyDescent="0.3">
      <c r="B21" s="4"/>
      <c r="C21" s="5"/>
      <c r="D21" s="5"/>
      <c r="E21" s="5"/>
      <c r="F21" s="5"/>
      <c r="G21" s="5"/>
      <c r="H21" s="4"/>
      <c r="I21" s="4"/>
      <c r="J21" s="4"/>
      <c r="K21" s="4"/>
      <c r="L21" s="4"/>
      <c r="M21" s="4"/>
    </row>
    <row r="22" spans="2:13" ht="15.75" x14ac:dyDescent="0.25">
      <c r="B22" s="4"/>
      <c r="C22" s="5"/>
      <c r="D22" s="86" t="s">
        <v>1</v>
      </c>
      <c r="E22" s="6" t="s">
        <v>2</v>
      </c>
      <c r="F22" s="7" t="s">
        <v>3</v>
      </c>
      <c r="G22" s="5"/>
      <c r="H22" s="4"/>
      <c r="I22" s="4"/>
      <c r="J22" s="4"/>
      <c r="K22" s="4"/>
      <c r="L22" s="4"/>
      <c r="M22" s="4"/>
    </row>
    <row r="23" spans="2:13" ht="16.5" thickBot="1" x14ac:dyDescent="0.3">
      <c r="B23" s="4"/>
      <c r="C23" s="5"/>
      <c r="D23" s="87"/>
      <c r="E23" s="9" t="s">
        <v>4</v>
      </c>
      <c r="F23" s="26">
        <v>1.0000000000000002</v>
      </c>
      <c r="G23" s="5"/>
      <c r="H23" s="4"/>
      <c r="I23" s="4"/>
      <c r="J23" s="4"/>
      <c r="K23" s="4"/>
      <c r="L23" s="24"/>
      <c r="M23" s="4"/>
    </row>
    <row r="24" spans="2:13" ht="15.75" x14ac:dyDescent="0.25">
      <c r="B24" s="4"/>
      <c r="C24" s="5"/>
      <c r="D24" s="15">
        <v>1</v>
      </c>
      <c r="E24" s="16" t="s">
        <v>5</v>
      </c>
      <c r="F24" s="27">
        <v>0.43</v>
      </c>
      <c r="G24" s="5"/>
      <c r="H24" s="4"/>
      <c r="I24" s="4"/>
      <c r="J24" s="4"/>
      <c r="K24" s="4"/>
      <c r="L24" s="4"/>
      <c r="M24" s="4"/>
    </row>
    <row r="25" spans="2:13" ht="15.75" x14ac:dyDescent="0.25">
      <c r="B25" s="4"/>
      <c r="C25" s="5"/>
      <c r="D25" s="15">
        <v>2</v>
      </c>
      <c r="E25" s="16" t="s">
        <v>6</v>
      </c>
      <c r="F25" s="14">
        <v>0.12</v>
      </c>
      <c r="G25" s="5"/>
      <c r="H25" s="4"/>
      <c r="I25" s="4"/>
      <c r="J25" s="4"/>
      <c r="K25" s="4"/>
      <c r="L25" s="4"/>
      <c r="M25" s="4"/>
    </row>
    <row r="26" spans="2:13" ht="15.75" x14ac:dyDescent="0.25">
      <c r="B26" s="4"/>
      <c r="C26" s="5"/>
      <c r="D26" s="15">
        <v>3</v>
      </c>
      <c r="E26" s="16" t="s">
        <v>7</v>
      </c>
      <c r="F26" s="14">
        <v>0.09</v>
      </c>
      <c r="G26" s="5"/>
      <c r="H26" s="4"/>
      <c r="I26" s="4"/>
      <c r="J26" s="4"/>
      <c r="K26" s="4"/>
      <c r="L26" s="4"/>
      <c r="M26" s="4"/>
    </row>
    <row r="27" spans="2:13" ht="31.5" x14ac:dyDescent="0.25">
      <c r="B27" s="4"/>
      <c r="C27" s="5"/>
      <c r="D27" s="15">
        <v>4</v>
      </c>
      <c r="E27" s="17" t="s">
        <v>8</v>
      </c>
      <c r="F27" s="14">
        <v>0.11</v>
      </c>
      <c r="G27" s="5"/>
      <c r="H27" s="4"/>
      <c r="I27" s="4"/>
      <c r="J27" s="4"/>
      <c r="K27" s="4"/>
      <c r="L27" s="4"/>
      <c r="M27" s="4"/>
    </row>
    <row r="28" spans="2:13" ht="15.75" x14ac:dyDescent="0.25">
      <c r="B28" s="4"/>
      <c r="C28" s="5"/>
      <c r="D28" s="15">
        <v>5</v>
      </c>
      <c r="E28" s="16" t="s">
        <v>9</v>
      </c>
      <c r="F28" s="14">
        <v>0.1</v>
      </c>
      <c r="G28" s="5"/>
      <c r="H28" s="4"/>
      <c r="I28" s="4"/>
      <c r="J28" s="4"/>
      <c r="K28" s="4"/>
      <c r="L28" s="4"/>
      <c r="M28" s="4"/>
    </row>
    <row r="29" spans="2:13" ht="31.5" x14ac:dyDescent="0.25">
      <c r="B29" s="4"/>
      <c r="C29" s="5"/>
      <c r="D29" s="18">
        <v>6</v>
      </c>
      <c r="E29" s="19" t="s">
        <v>10</v>
      </c>
      <c r="F29" s="14">
        <v>0.04</v>
      </c>
      <c r="G29" s="5"/>
      <c r="H29" s="4"/>
      <c r="I29" s="4"/>
      <c r="J29" s="4"/>
      <c r="K29" s="4"/>
      <c r="L29" s="4"/>
      <c r="M29" s="4"/>
    </row>
    <row r="30" spans="2:13" ht="15.75" x14ac:dyDescent="0.25">
      <c r="B30" s="4"/>
      <c r="C30" s="5"/>
      <c r="D30" s="18">
        <v>7</v>
      </c>
      <c r="E30" s="20" t="s">
        <v>11</v>
      </c>
      <c r="F30" s="14">
        <v>0.04</v>
      </c>
      <c r="G30" s="5"/>
      <c r="H30" s="4"/>
      <c r="I30" s="4"/>
      <c r="J30" s="4"/>
      <c r="K30" s="4"/>
      <c r="L30" s="4"/>
      <c r="M30" s="4"/>
    </row>
    <row r="31" spans="2:13" ht="16.5" thickBot="1" x14ac:dyDescent="0.3">
      <c r="B31" s="4"/>
      <c r="C31" s="5"/>
      <c r="D31" s="22">
        <v>8</v>
      </c>
      <c r="E31" s="23" t="s">
        <v>12</v>
      </c>
      <c r="F31" s="32">
        <v>7.0000000000000007E-2</v>
      </c>
      <c r="G31" s="5"/>
      <c r="H31" s="4"/>
      <c r="I31" s="4"/>
      <c r="J31" s="4"/>
      <c r="K31" s="4"/>
      <c r="L31" s="4"/>
      <c r="M31" s="4"/>
    </row>
    <row r="32" spans="2:13" ht="15.75" x14ac:dyDescent="0.25">
      <c r="B32" s="4"/>
      <c r="C32" s="5"/>
      <c r="D32" s="29"/>
      <c r="E32" s="30"/>
      <c r="F32" s="31"/>
      <c r="G32" s="5"/>
      <c r="H32" s="4"/>
      <c r="I32" s="4"/>
      <c r="J32" s="4"/>
      <c r="K32" s="4"/>
      <c r="L32" s="4"/>
      <c r="M32" s="4"/>
    </row>
    <row r="33" spans="2:13" ht="15.75" x14ac:dyDescent="0.25">
      <c r="B33" s="4"/>
      <c r="C33" s="5"/>
      <c r="D33" s="29"/>
      <c r="E33" s="30"/>
      <c r="F33" s="31"/>
      <c r="G33" s="5"/>
      <c r="H33" s="4"/>
      <c r="I33" s="4"/>
      <c r="J33" s="4"/>
      <c r="K33" s="4"/>
      <c r="L33" s="4"/>
      <c r="M33" s="4"/>
    </row>
    <row r="34" spans="2:13" ht="18.75" x14ac:dyDescent="0.25">
      <c r="B34" s="81" t="s">
        <v>0</v>
      </c>
      <c r="C34" s="82"/>
      <c r="D34" s="82"/>
      <c r="E34" s="82"/>
      <c r="F34" s="82"/>
      <c r="G34" s="82"/>
      <c r="H34" s="4"/>
      <c r="I34" s="4"/>
      <c r="J34" s="4"/>
      <c r="K34" s="4"/>
      <c r="L34" s="4"/>
      <c r="M34" s="4"/>
    </row>
    <row r="35" spans="2:13" ht="18.75" x14ac:dyDescent="0.25">
      <c r="B35" s="4"/>
      <c r="C35" s="81" t="s">
        <v>16</v>
      </c>
      <c r="D35" s="81"/>
      <c r="E35" s="81"/>
      <c r="F35" s="81"/>
      <c r="G35" s="81"/>
      <c r="H35" s="4"/>
      <c r="I35" s="4"/>
      <c r="J35" s="4"/>
      <c r="K35" s="4"/>
      <c r="L35" s="4"/>
      <c r="M35" s="4"/>
    </row>
    <row r="36" spans="2:13" ht="18.75" x14ac:dyDescent="0.25">
      <c r="B36" s="4"/>
      <c r="C36" s="83" t="s">
        <v>15</v>
      </c>
      <c r="D36" s="83"/>
      <c r="E36" s="83"/>
      <c r="F36" s="83"/>
      <c r="G36" s="83"/>
      <c r="H36" s="4"/>
      <c r="I36" s="4"/>
      <c r="J36" s="4"/>
      <c r="K36" s="4"/>
      <c r="L36" s="4"/>
      <c r="M36" s="4"/>
    </row>
    <row r="37" spans="2:13" ht="19.5" thickBot="1" x14ac:dyDescent="0.3">
      <c r="B37" s="4"/>
      <c r="C37" s="28"/>
      <c r="D37" s="28"/>
      <c r="E37" s="28"/>
      <c r="F37" s="28"/>
      <c r="G37" s="28"/>
      <c r="H37" s="4"/>
      <c r="I37" s="4"/>
      <c r="J37" s="4"/>
      <c r="K37" s="4"/>
      <c r="L37" s="4"/>
      <c r="M37" s="4"/>
    </row>
    <row r="38" spans="2:13" ht="15.75" x14ac:dyDescent="0.25">
      <c r="B38" s="4"/>
      <c r="C38" s="5"/>
      <c r="D38" s="86" t="s">
        <v>1</v>
      </c>
      <c r="E38" s="6" t="s">
        <v>2</v>
      </c>
      <c r="F38" s="7" t="s">
        <v>3</v>
      </c>
      <c r="G38" s="5"/>
      <c r="H38" s="4"/>
      <c r="I38" s="4"/>
      <c r="J38" s="4"/>
      <c r="K38" s="4"/>
      <c r="L38" s="4"/>
      <c r="M38" s="4"/>
    </row>
    <row r="39" spans="2:13" ht="16.5" thickBot="1" x14ac:dyDescent="0.3">
      <c r="B39" s="4"/>
      <c r="C39" s="5"/>
      <c r="D39" s="87"/>
      <c r="E39" s="9" t="s">
        <v>4</v>
      </c>
      <c r="F39" s="26">
        <v>1.0000000000000002</v>
      </c>
      <c r="G39" s="5"/>
      <c r="H39" s="4"/>
      <c r="I39" s="4"/>
      <c r="J39" s="4"/>
      <c r="K39" s="4"/>
      <c r="L39" s="4"/>
      <c r="M39" s="4"/>
    </row>
    <row r="40" spans="2:13" ht="15.75" x14ac:dyDescent="0.25">
      <c r="B40" s="4"/>
      <c r="C40" s="5"/>
      <c r="D40" s="15">
        <v>1</v>
      </c>
      <c r="E40" s="16" t="s">
        <v>5</v>
      </c>
      <c r="F40" s="27">
        <v>0.46</v>
      </c>
      <c r="G40" s="5"/>
      <c r="H40" s="4"/>
      <c r="I40" s="4"/>
      <c r="J40" s="4"/>
      <c r="K40" s="4"/>
      <c r="L40" s="4"/>
      <c r="M40" s="4"/>
    </row>
    <row r="41" spans="2:13" ht="15.75" x14ac:dyDescent="0.25">
      <c r="B41" s="4"/>
      <c r="C41" s="5"/>
      <c r="D41" s="15">
        <v>2</v>
      </c>
      <c r="E41" s="16" t="s">
        <v>6</v>
      </c>
      <c r="F41" s="14">
        <v>0.13</v>
      </c>
      <c r="G41" s="5"/>
      <c r="H41" s="4"/>
      <c r="I41" s="4"/>
      <c r="J41" s="4"/>
      <c r="K41" s="4"/>
      <c r="L41" s="4"/>
      <c r="M41" s="4"/>
    </row>
    <row r="42" spans="2:13" ht="15.75" x14ac:dyDescent="0.25">
      <c r="B42" s="4"/>
      <c r="C42" s="5"/>
      <c r="D42" s="15">
        <v>3</v>
      </c>
      <c r="E42" s="16" t="s">
        <v>7</v>
      </c>
      <c r="F42" s="14">
        <v>0.09</v>
      </c>
      <c r="G42" s="5"/>
      <c r="H42" s="4"/>
      <c r="I42" s="4"/>
      <c r="J42" s="4"/>
      <c r="K42" s="4"/>
      <c r="L42" s="4"/>
      <c r="M42" s="4"/>
    </row>
    <row r="43" spans="2:13" ht="31.5" x14ac:dyDescent="0.25">
      <c r="B43" s="4"/>
      <c r="C43" s="5"/>
      <c r="D43" s="15">
        <v>4</v>
      </c>
      <c r="E43" s="17" t="s">
        <v>8</v>
      </c>
      <c r="F43" s="14">
        <v>0.12</v>
      </c>
      <c r="G43" s="5"/>
      <c r="H43" s="4"/>
      <c r="I43" s="4"/>
      <c r="J43" s="4"/>
      <c r="K43" s="4"/>
      <c r="L43" s="4"/>
      <c r="M43" s="4"/>
    </row>
    <row r="44" spans="2:13" ht="15.75" x14ac:dyDescent="0.25">
      <c r="B44" s="4"/>
      <c r="C44" s="5"/>
      <c r="D44" s="15">
        <v>5</v>
      </c>
      <c r="E44" s="16" t="s">
        <v>9</v>
      </c>
      <c r="F44" s="14">
        <v>0.05</v>
      </c>
      <c r="G44" s="5"/>
      <c r="H44" s="4"/>
      <c r="I44" s="4"/>
      <c r="J44" s="4"/>
      <c r="K44" s="4"/>
      <c r="L44" s="4"/>
      <c r="M44" s="4"/>
    </row>
    <row r="45" spans="2:13" ht="31.5" x14ac:dyDescent="0.25">
      <c r="B45" s="4"/>
      <c r="C45" s="5"/>
      <c r="D45" s="18">
        <v>6</v>
      </c>
      <c r="E45" s="19" t="s">
        <v>10</v>
      </c>
      <c r="F45" s="14">
        <v>0.06</v>
      </c>
      <c r="G45" s="5"/>
      <c r="H45" s="4"/>
      <c r="I45" s="4"/>
      <c r="J45" s="4"/>
      <c r="K45" s="4"/>
      <c r="L45" s="4"/>
      <c r="M45" s="4"/>
    </row>
    <row r="46" spans="2:13" ht="15.75" x14ac:dyDescent="0.25">
      <c r="B46" s="4"/>
      <c r="C46" s="5"/>
      <c r="D46" s="18">
        <v>7</v>
      </c>
      <c r="E46" s="20" t="s">
        <v>11</v>
      </c>
      <c r="F46" s="14">
        <v>0.03</v>
      </c>
      <c r="G46" s="5"/>
      <c r="H46" s="4"/>
      <c r="I46" s="4"/>
      <c r="J46" s="4"/>
      <c r="K46" s="4"/>
      <c r="L46" s="4"/>
      <c r="M46" s="4"/>
    </row>
    <row r="47" spans="2:13" ht="16.5" thickBot="1" x14ac:dyDescent="0.3">
      <c r="B47" s="4"/>
      <c r="C47" s="5"/>
      <c r="D47" s="22">
        <v>8</v>
      </c>
      <c r="E47" s="23" t="s">
        <v>12</v>
      </c>
      <c r="F47" s="32">
        <v>0.06</v>
      </c>
      <c r="G47" s="5"/>
      <c r="H47" s="4"/>
      <c r="I47" s="4"/>
      <c r="J47" s="4"/>
      <c r="K47" s="4"/>
      <c r="L47" s="4"/>
      <c r="M47" s="4"/>
    </row>
    <row r="48" spans="2:13" x14ac:dyDescent="0.25">
      <c r="C48" s="1"/>
      <c r="D48" s="1"/>
      <c r="E48" s="1"/>
      <c r="F48" s="1"/>
      <c r="G48" s="1"/>
    </row>
    <row r="49" spans="2:7" ht="18.75" x14ac:dyDescent="0.25">
      <c r="B49" s="81" t="s">
        <v>0</v>
      </c>
      <c r="C49" s="82"/>
      <c r="D49" s="82"/>
      <c r="E49" s="82"/>
      <c r="F49" s="82"/>
      <c r="G49" s="82"/>
    </row>
    <row r="50" spans="2:7" ht="18.75" x14ac:dyDescent="0.25">
      <c r="B50" s="4"/>
      <c r="C50" s="81" t="s">
        <v>16</v>
      </c>
      <c r="D50" s="81"/>
      <c r="E50" s="81"/>
      <c r="F50" s="81"/>
      <c r="G50" s="81"/>
    </row>
    <row r="51" spans="2:7" ht="18.75" x14ac:dyDescent="0.25">
      <c r="B51" s="4"/>
      <c r="C51" s="83" t="s">
        <v>17</v>
      </c>
      <c r="D51" s="83"/>
      <c r="E51" s="83"/>
      <c r="F51" s="83"/>
      <c r="G51" s="83"/>
    </row>
    <row r="52" spans="2:7" ht="19.5" thickBot="1" x14ac:dyDescent="0.3">
      <c r="B52" s="4"/>
      <c r="C52" s="33"/>
      <c r="D52" s="33"/>
      <c r="E52" s="33"/>
      <c r="F52" s="33"/>
      <c r="G52" s="33"/>
    </row>
    <row r="53" spans="2:7" ht="15.75" x14ac:dyDescent="0.25">
      <c r="B53" s="4"/>
      <c r="C53" s="5"/>
      <c r="D53" s="86" t="s">
        <v>1</v>
      </c>
      <c r="E53" s="6" t="s">
        <v>2</v>
      </c>
      <c r="F53" s="7" t="s">
        <v>3</v>
      </c>
      <c r="G53" s="5"/>
    </row>
    <row r="54" spans="2:7" ht="16.5" thickBot="1" x14ac:dyDescent="0.3">
      <c r="B54" s="4"/>
      <c r="C54" s="5"/>
      <c r="D54" s="87"/>
      <c r="E54" s="9" t="s">
        <v>4</v>
      </c>
      <c r="F54" s="26">
        <v>1.0000000000000002</v>
      </c>
      <c r="G54" s="5"/>
    </row>
    <row r="55" spans="2:7" ht="15.75" x14ac:dyDescent="0.25">
      <c r="B55" s="4"/>
      <c r="C55" s="5"/>
      <c r="D55" s="15">
        <v>1</v>
      </c>
      <c r="E55" s="16" t="s">
        <v>5</v>
      </c>
      <c r="F55" s="52">
        <f>'2015'!C5</f>
        <v>0.50430335635256263</v>
      </c>
      <c r="G55" s="5"/>
    </row>
    <row r="56" spans="2:7" ht="15.75" x14ac:dyDescent="0.25">
      <c r="B56" s="4"/>
      <c r="C56" s="5"/>
      <c r="D56" s="15">
        <v>2</v>
      </c>
      <c r="E56" s="16" t="s">
        <v>6</v>
      </c>
      <c r="F56" s="51">
        <f>'2015'!C6+'2015'!C7</f>
        <v>0.14983275640706045</v>
      </c>
      <c r="G56" s="5"/>
    </row>
    <row r="57" spans="2:7" ht="15.75" x14ac:dyDescent="0.25">
      <c r="B57" s="4"/>
      <c r="C57" s="5"/>
      <c r="D57" s="15">
        <v>3</v>
      </c>
      <c r="E57" s="16" t="s">
        <v>7</v>
      </c>
      <c r="F57" s="51">
        <f>'2015'!C8</f>
        <v>7.5217002235289043E-2</v>
      </c>
      <c r="G57" s="5"/>
    </row>
    <row r="58" spans="2:7" ht="31.5" x14ac:dyDescent="0.25">
      <c r="B58" s="4"/>
      <c r="C58" s="5"/>
      <c r="D58" s="15">
        <v>4</v>
      </c>
      <c r="E58" s="17" t="s">
        <v>8</v>
      </c>
      <c r="F58" s="51">
        <f>'2015'!C11</f>
        <v>0.12028832204958782</v>
      </c>
      <c r="G58" s="5"/>
    </row>
    <row r="59" spans="2:7" ht="15.75" x14ac:dyDescent="0.25">
      <c r="B59" s="4"/>
      <c r="C59" s="5"/>
      <c r="D59" s="15">
        <v>5</v>
      </c>
      <c r="E59" s="16" t="s">
        <v>9</v>
      </c>
      <c r="F59" s="51">
        <f>'2015'!C177</f>
        <v>2.9821410806691309E-3</v>
      </c>
      <c r="G59" s="5"/>
    </row>
    <row r="60" spans="2:7" ht="31.5" x14ac:dyDescent="0.25">
      <c r="B60" s="4"/>
      <c r="C60" s="5"/>
      <c r="D60" s="18">
        <v>6</v>
      </c>
      <c r="E60" s="19" t="s">
        <v>10</v>
      </c>
      <c r="F60" s="51">
        <f>'2015'!C179</f>
        <v>6.6206111385049657E-2</v>
      </c>
      <c r="G60" s="5"/>
    </row>
    <row r="61" spans="2:7" ht="15.75" x14ac:dyDescent="0.25">
      <c r="B61" s="4"/>
      <c r="C61" s="5"/>
      <c r="D61" s="18">
        <v>7</v>
      </c>
      <c r="E61" s="20" t="s">
        <v>11</v>
      </c>
      <c r="F61" s="51">
        <f>'2015'!C218+'2015'!C213+'2015'!C214</f>
        <v>2.4465919805239919E-2</v>
      </c>
      <c r="G61" s="5"/>
    </row>
    <row r="62" spans="2:7" ht="16.5" thickBot="1" x14ac:dyDescent="0.3">
      <c r="B62" s="4"/>
      <c r="C62" s="5"/>
      <c r="D62" s="22">
        <v>8</v>
      </c>
      <c r="E62" s="23" t="s">
        <v>12</v>
      </c>
      <c r="F62" s="53">
        <f>'2015'!C238</f>
        <v>5.6704390684541361E-2</v>
      </c>
      <c r="G62" s="5"/>
    </row>
    <row r="66" spans="2:7" ht="18.75" x14ac:dyDescent="0.25">
      <c r="B66" s="81" t="s">
        <v>0</v>
      </c>
      <c r="C66" s="82"/>
      <c r="D66" s="82"/>
      <c r="E66" s="82"/>
      <c r="F66" s="82"/>
      <c r="G66" s="82"/>
    </row>
    <row r="67" spans="2:7" ht="18.75" x14ac:dyDescent="0.25">
      <c r="B67" s="4"/>
      <c r="C67" s="81" t="s">
        <v>16</v>
      </c>
      <c r="D67" s="81"/>
      <c r="E67" s="81"/>
      <c r="F67" s="81"/>
      <c r="G67" s="81"/>
    </row>
    <row r="68" spans="2:7" ht="18.75" x14ac:dyDescent="0.25">
      <c r="B68" s="4"/>
      <c r="C68" s="83" t="s">
        <v>305</v>
      </c>
      <c r="D68" s="83"/>
      <c r="E68" s="83"/>
      <c r="F68" s="83"/>
      <c r="G68" s="83"/>
    </row>
    <row r="69" spans="2:7" ht="19.5" thickBot="1" x14ac:dyDescent="0.3">
      <c r="B69" s="4"/>
      <c r="C69" s="72"/>
      <c r="D69" s="72"/>
      <c r="E69" s="72"/>
      <c r="F69" s="72"/>
      <c r="G69" s="72"/>
    </row>
    <row r="70" spans="2:7" ht="15.75" x14ac:dyDescent="0.25">
      <c r="B70" s="4"/>
      <c r="C70" s="5"/>
      <c r="D70" s="86" t="s">
        <v>1</v>
      </c>
      <c r="E70" s="6" t="s">
        <v>2</v>
      </c>
      <c r="F70" s="7" t="s">
        <v>3</v>
      </c>
      <c r="G70" s="5"/>
    </row>
    <row r="71" spans="2:7" ht="16.5" thickBot="1" x14ac:dyDescent="0.3">
      <c r="B71" s="4"/>
      <c r="C71" s="5"/>
      <c r="D71" s="87"/>
      <c r="E71" s="9" t="s">
        <v>4</v>
      </c>
      <c r="F71" s="26">
        <v>1</v>
      </c>
      <c r="G71" s="5"/>
    </row>
    <row r="72" spans="2:7" ht="15.75" x14ac:dyDescent="0.25">
      <c r="B72" s="4"/>
      <c r="C72" s="5"/>
      <c r="D72" s="15">
        <v>1</v>
      </c>
      <c r="E72" s="16" t="s">
        <v>5</v>
      </c>
      <c r="F72" s="52">
        <v>0.51517623862276374</v>
      </c>
      <c r="G72" s="5"/>
    </row>
    <row r="73" spans="2:7" ht="15.75" x14ac:dyDescent="0.25">
      <c r="B73" s="4"/>
      <c r="C73" s="5"/>
      <c r="D73" s="15">
        <v>2</v>
      </c>
      <c r="E73" s="16" t="s">
        <v>6</v>
      </c>
      <c r="F73" s="51">
        <v>0.14725735689019911</v>
      </c>
      <c r="G73" s="5"/>
    </row>
    <row r="74" spans="2:7" ht="15.75" x14ac:dyDescent="0.25">
      <c r="B74" s="4"/>
      <c r="C74" s="5"/>
      <c r="D74" s="15">
        <v>3</v>
      </c>
      <c r="E74" s="16" t="s">
        <v>7</v>
      </c>
      <c r="F74" s="51">
        <v>6.6845987565952739E-2</v>
      </c>
      <c r="G74" s="5"/>
    </row>
    <row r="75" spans="2:7" ht="31.5" x14ac:dyDescent="0.25">
      <c r="B75" s="4"/>
      <c r="C75" s="5"/>
      <c r="D75" s="15">
        <v>4</v>
      </c>
      <c r="E75" s="17" t="s">
        <v>8</v>
      </c>
      <c r="F75" s="51">
        <v>0.12255176070584939</v>
      </c>
      <c r="G75" s="5"/>
    </row>
    <row r="76" spans="2:7" ht="15.75" x14ac:dyDescent="0.25">
      <c r="B76" s="4"/>
      <c r="C76" s="5"/>
      <c r="D76" s="15">
        <v>5</v>
      </c>
      <c r="E76" s="16" t="s">
        <v>9</v>
      </c>
      <c r="F76" s="51">
        <v>1.6008462028686977E-2</v>
      </c>
      <c r="G76" s="5"/>
    </row>
    <row r="77" spans="2:7" ht="31.5" x14ac:dyDescent="0.25">
      <c r="B77" s="4"/>
      <c r="C77" s="5"/>
      <c r="D77" s="18">
        <v>6</v>
      </c>
      <c r="E77" s="19" t="s">
        <v>10</v>
      </c>
      <c r="F77" s="51">
        <v>5.7451918326551762E-2</v>
      </c>
      <c r="G77" s="5"/>
    </row>
    <row r="78" spans="2:7" ht="15.75" x14ac:dyDescent="0.25">
      <c r="B78" s="4"/>
      <c r="C78" s="5"/>
      <c r="D78" s="18">
        <v>7</v>
      </c>
      <c r="E78" s="20" t="s">
        <v>11</v>
      </c>
      <c r="F78" s="51">
        <v>2.6917347053502821E-2</v>
      </c>
      <c r="G78" s="5"/>
    </row>
    <row r="79" spans="2:7" ht="16.5" thickBot="1" x14ac:dyDescent="0.3">
      <c r="B79" s="4"/>
      <c r="C79" s="5"/>
      <c r="D79" s="22">
        <v>8</v>
      </c>
      <c r="E79" s="23" t="s">
        <v>12</v>
      </c>
      <c r="F79" s="53">
        <v>4.7790928806493507E-2</v>
      </c>
      <c r="G79" s="5"/>
    </row>
    <row r="80" spans="2:7" ht="15.75" x14ac:dyDescent="0.25">
      <c r="B80" s="4"/>
      <c r="C80" s="5"/>
      <c r="D80" s="29"/>
      <c r="E80" s="30"/>
      <c r="F80" s="73"/>
      <c r="G80" s="5"/>
    </row>
    <row r="81" spans="2:7" ht="18.75" x14ac:dyDescent="0.25">
      <c r="B81" s="81" t="s">
        <v>0</v>
      </c>
      <c r="C81" s="82"/>
      <c r="D81" s="82"/>
      <c r="E81" s="82"/>
      <c r="F81" s="82"/>
      <c r="G81" s="82"/>
    </row>
    <row r="82" spans="2:7" ht="18.75" x14ac:dyDescent="0.25">
      <c r="B82" s="2"/>
      <c r="C82" s="81" t="s">
        <v>16</v>
      </c>
      <c r="D82" s="81"/>
      <c r="E82" s="81"/>
      <c r="F82" s="81"/>
      <c r="G82" s="81"/>
    </row>
    <row r="83" spans="2:7" ht="18.75" customHeight="1" x14ac:dyDescent="0.25">
      <c r="B83" s="3"/>
      <c r="C83" s="83" t="s">
        <v>306</v>
      </c>
      <c r="D83" s="83"/>
      <c r="E83" s="83"/>
      <c r="F83" s="83"/>
      <c r="G83" s="83"/>
    </row>
    <row r="84" spans="2:7" ht="15.75" thickBot="1" x14ac:dyDescent="0.3">
      <c r="B84" s="4"/>
      <c r="C84" s="5"/>
      <c r="D84" s="5"/>
      <c r="E84" s="5"/>
      <c r="F84" s="5"/>
      <c r="G84" s="5"/>
    </row>
    <row r="85" spans="2:7" ht="18.75" customHeight="1" x14ac:dyDescent="0.25">
      <c r="B85" s="4"/>
      <c r="C85" s="5"/>
      <c r="D85" s="84" t="s">
        <v>1</v>
      </c>
      <c r="E85" s="6" t="s">
        <v>2</v>
      </c>
      <c r="F85" s="7" t="s">
        <v>3</v>
      </c>
      <c r="G85" s="8"/>
    </row>
    <row r="86" spans="2:7" ht="16.5" thickBot="1" x14ac:dyDescent="0.3">
      <c r="B86" s="4"/>
      <c r="C86" s="5"/>
      <c r="D86" s="85"/>
      <c r="E86" s="9" t="s">
        <v>4</v>
      </c>
      <c r="F86" s="10">
        <v>1</v>
      </c>
      <c r="G86" s="11"/>
    </row>
    <row r="87" spans="2:7" ht="15.75" customHeight="1" x14ac:dyDescent="0.25">
      <c r="B87" s="4"/>
      <c r="C87" s="5"/>
      <c r="D87" s="12">
        <v>1</v>
      </c>
      <c r="E87" s="13" t="s">
        <v>5</v>
      </c>
      <c r="F87" s="27">
        <v>0.52</v>
      </c>
      <c r="G87" s="11"/>
    </row>
    <row r="88" spans="2:7" ht="15.75" x14ac:dyDescent="0.25">
      <c r="B88" s="4"/>
      <c r="C88" s="5"/>
      <c r="D88" s="15">
        <v>2</v>
      </c>
      <c r="E88" s="16" t="s">
        <v>6</v>
      </c>
      <c r="F88" s="14">
        <v>0.15</v>
      </c>
      <c r="G88" s="11"/>
    </row>
    <row r="89" spans="2:7" ht="15.75" x14ac:dyDescent="0.25">
      <c r="B89" s="4"/>
      <c r="C89" s="5"/>
      <c r="D89" s="15">
        <v>3</v>
      </c>
      <c r="E89" s="16" t="s">
        <v>7</v>
      </c>
      <c r="F89" s="14">
        <v>7.0000000000000007E-2</v>
      </c>
      <c r="G89" s="11"/>
    </row>
    <row r="90" spans="2:7" ht="31.5" x14ac:dyDescent="0.25">
      <c r="B90" s="4"/>
      <c r="C90" s="5"/>
      <c r="D90" s="15">
        <v>4</v>
      </c>
      <c r="E90" s="17" t="s">
        <v>8</v>
      </c>
      <c r="F90" s="14">
        <v>0.1</v>
      </c>
      <c r="G90" s="8"/>
    </row>
    <row r="91" spans="2:7" ht="15.75" x14ac:dyDescent="0.25">
      <c r="B91" s="4"/>
      <c r="C91" s="5"/>
      <c r="D91" s="15">
        <v>5</v>
      </c>
      <c r="E91" s="16" t="s">
        <v>9</v>
      </c>
      <c r="F91" s="14">
        <v>0.01</v>
      </c>
      <c r="G91" s="8"/>
    </row>
    <row r="92" spans="2:7" ht="31.5" x14ac:dyDescent="0.25">
      <c r="B92" s="4"/>
      <c r="C92" s="5"/>
      <c r="D92" s="18">
        <v>6</v>
      </c>
      <c r="E92" s="19" t="s">
        <v>10</v>
      </c>
      <c r="F92" s="14">
        <v>0.05</v>
      </c>
      <c r="G92" s="8"/>
    </row>
    <row r="93" spans="2:7" ht="15.75" x14ac:dyDescent="0.25">
      <c r="B93" s="4"/>
      <c r="C93" s="5"/>
      <c r="D93" s="18">
        <v>7</v>
      </c>
      <c r="E93" s="20" t="s">
        <v>11</v>
      </c>
      <c r="F93" s="14">
        <v>0.03</v>
      </c>
      <c r="G93" s="21"/>
    </row>
    <row r="94" spans="2:7" ht="16.5" thickBot="1" x14ac:dyDescent="0.3">
      <c r="B94" s="4"/>
      <c r="C94" s="5"/>
      <c r="D94" s="22">
        <v>8</v>
      </c>
      <c r="E94" s="23" t="s">
        <v>12</v>
      </c>
      <c r="F94" s="32">
        <v>7.0000000000000007E-2</v>
      </c>
      <c r="G94" s="21"/>
    </row>
    <row r="95" spans="2:7" ht="15.75" x14ac:dyDescent="0.25">
      <c r="B95" s="4"/>
      <c r="C95" s="5"/>
      <c r="D95" s="29"/>
      <c r="E95" s="30"/>
      <c r="F95" s="31"/>
      <c r="G95" s="21"/>
    </row>
    <row r="96" spans="2:7" ht="18.75" x14ac:dyDescent="0.25">
      <c r="B96" s="81" t="s">
        <v>0</v>
      </c>
      <c r="C96" s="82"/>
      <c r="D96" s="82"/>
      <c r="E96" s="82"/>
      <c r="F96" s="82"/>
      <c r="G96" s="82"/>
    </row>
    <row r="97" spans="2:7" ht="18.75" x14ac:dyDescent="0.25">
      <c r="B97" s="4"/>
      <c r="C97" s="81" t="s">
        <v>16</v>
      </c>
      <c r="D97" s="81"/>
      <c r="E97" s="81"/>
      <c r="F97" s="81"/>
      <c r="G97" s="81"/>
    </row>
    <row r="98" spans="2:7" ht="18.75" x14ac:dyDescent="0.25">
      <c r="B98" s="4"/>
      <c r="C98" s="83" t="s">
        <v>307</v>
      </c>
      <c r="D98" s="83"/>
      <c r="E98" s="83"/>
      <c r="F98" s="83"/>
      <c r="G98" s="83"/>
    </row>
    <row r="99" spans="2:7" ht="16.5" thickBot="1" x14ac:dyDescent="0.3">
      <c r="B99" s="4"/>
      <c r="C99" s="5"/>
      <c r="D99" s="29"/>
      <c r="E99" s="30"/>
      <c r="F99" s="31"/>
      <c r="G99" s="21"/>
    </row>
    <row r="100" spans="2:7" ht="15.75" x14ac:dyDescent="0.25">
      <c r="B100" s="4"/>
      <c r="C100" s="5"/>
      <c r="D100" s="84" t="s">
        <v>1</v>
      </c>
      <c r="E100" s="6" t="s">
        <v>2</v>
      </c>
      <c r="F100" s="7" t="s">
        <v>3</v>
      </c>
      <c r="G100" s="21"/>
    </row>
    <row r="101" spans="2:7" ht="16.5" thickBot="1" x14ac:dyDescent="0.3">
      <c r="B101" s="4"/>
      <c r="C101" s="5"/>
      <c r="D101" s="85"/>
      <c r="E101" s="9" t="s">
        <v>4</v>
      </c>
      <c r="F101" s="10">
        <v>1</v>
      </c>
      <c r="G101" s="21"/>
    </row>
    <row r="102" spans="2:7" ht="15.75" x14ac:dyDescent="0.25">
      <c r="B102" s="4"/>
      <c r="C102" s="5"/>
      <c r="D102" s="12">
        <v>1</v>
      </c>
      <c r="E102" s="13" t="s">
        <v>5</v>
      </c>
      <c r="F102" s="27">
        <v>0.49</v>
      </c>
      <c r="G102" s="21"/>
    </row>
    <row r="103" spans="2:7" ht="15.75" x14ac:dyDescent="0.25">
      <c r="B103" s="4"/>
      <c r="C103" s="5"/>
      <c r="D103" s="15">
        <v>2</v>
      </c>
      <c r="E103" s="16" t="s">
        <v>6</v>
      </c>
      <c r="F103" s="14">
        <v>0.13</v>
      </c>
      <c r="G103" s="21"/>
    </row>
    <row r="104" spans="2:7" ht="15.75" x14ac:dyDescent="0.25">
      <c r="B104" s="4"/>
      <c r="C104" s="5"/>
      <c r="D104" s="15">
        <v>3</v>
      </c>
      <c r="E104" s="16" t="s">
        <v>7</v>
      </c>
      <c r="F104" s="14">
        <v>0.06</v>
      </c>
      <c r="G104" s="21"/>
    </row>
    <row r="105" spans="2:7" ht="31.5" x14ac:dyDescent="0.25">
      <c r="B105" s="4"/>
      <c r="C105" s="5"/>
      <c r="D105" s="15">
        <v>4</v>
      </c>
      <c r="E105" s="17" t="s">
        <v>8</v>
      </c>
      <c r="F105" s="14">
        <v>0.1</v>
      </c>
      <c r="G105" s="21"/>
    </row>
    <row r="106" spans="2:7" ht="15.75" x14ac:dyDescent="0.25">
      <c r="B106" s="4"/>
      <c r="C106" s="5"/>
      <c r="D106" s="15">
        <v>5</v>
      </c>
      <c r="E106" s="16" t="s">
        <v>9</v>
      </c>
      <c r="F106" s="14">
        <v>0.01</v>
      </c>
      <c r="G106" s="21"/>
    </row>
    <row r="107" spans="2:7" ht="31.5" x14ac:dyDescent="0.25">
      <c r="B107" s="4"/>
      <c r="C107" s="5"/>
      <c r="D107" s="18">
        <v>6</v>
      </c>
      <c r="E107" s="19" t="s">
        <v>10</v>
      </c>
      <c r="F107" s="14">
        <v>0.03</v>
      </c>
      <c r="G107" s="21"/>
    </row>
    <row r="108" spans="2:7" ht="15.75" x14ac:dyDescent="0.25">
      <c r="B108" s="4"/>
      <c r="C108" s="5"/>
      <c r="D108" s="18">
        <v>7</v>
      </c>
      <c r="E108" s="20" t="s">
        <v>11</v>
      </c>
      <c r="F108" s="14">
        <v>0.05</v>
      </c>
      <c r="G108" s="21"/>
    </row>
    <row r="109" spans="2:7" ht="16.5" thickBot="1" x14ac:dyDescent="0.3">
      <c r="B109" s="4"/>
      <c r="C109" s="5"/>
      <c r="D109" s="22">
        <v>8</v>
      </c>
      <c r="E109" s="23" t="s">
        <v>12</v>
      </c>
      <c r="F109" s="32">
        <v>0.13</v>
      </c>
      <c r="G109" s="21"/>
    </row>
    <row r="110" spans="2:7" ht="15.75" x14ac:dyDescent="0.25">
      <c r="B110" s="4"/>
      <c r="C110" s="5"/>
      <c r="D110" s="29"/>
      <c r="E110" s="30"/>
      <c r="F110" s="73"/>
      <c r="G110" s="5"/>
    </row>
    <row r="111" spans="2:7" ht="18.75" x14ac:dyDescent="0.25">
      <c r="B111" s="81" t="s">
        <v>0</v>
      </c>
      <c r="C111" s="82"/>
      <c r="D111" s="82"/>
      <c r="E111" s="82"/>
      <c r="F111" s="82"/>
      <c r="G111" s="82"/>
    </row>
    <row r="112" spans="2:7" ht="18.75" x14ac:dyDescent="0.25">
      <c r="B112" s="4"/>
      <c r="C112" s="81" t="s">
        <v>16</v>
      </c>
      <c r="D112" s="81"/>
      <c r="E112" s="81"/>
      <c r="F112" s="81"/>
      <c r="G112" s="81"/>
    </row>
    <row r="113" spans="2:7" ht="18.75" x14ac:dyDescent="0.25">
      <c r="B113" s="4"/>
      <c r="C113" s="83" t="s">
        <v>308</v>
      </c>
      <c r="D113" s="83"/>
      <c r="E113" s="83"/>
      <c r="F113" s="83"/>
      <c r="G113" s="83"/>
    </row>
    <row r="114" spans="2:7" ht="16.5" thickBot="1" x14ac:dyDescent="0.3">
      <c r="B114" s="4"/>
      <c r="C114" s="5"/>
      <c r="D114" s="29"/>
      <c r="E114" s="30"/>
      <c r="F114" s="31"/>
      <c r="G114" s="21"/>
    </row>
    <row r="115" spans="2:7" ht="15.75" x14ac:dyDescent="0.25">
      <c r="B115" s="4"/>
      <c r="C115" s="5"/>
      <c r="D115" s="84" t="s">
        <v>1</v>
      </c>
      <c r="E115" s="6" t="s">
        <v>2</v>
      </c>
      <c r="F115" s="7" t="s">
        <v>3</v>
      </c>
      <c r="G115" s="21"/>
    </row>
    <row r="116" spans="2:7" ht="16.5" thickBot="1" x14ac:dyDescent="0.3">
      <c r="B116" s="4"/>
      <c r="C116" s="5"/>
      <c r="D116" s="85"/>
      <c r="E116" s="9" t="s">
        <v>4</v>
      </c>
      <c r="F116" s="10">
        <f>SUM(F117:F124)</f>
        <v>0.99999838388115658</v>
      </c>
      <c r="G116" s="21"/>
    </row>
    <row r="117" spans="2:7" ht="15.75" x14ac:dyDescent="0.25">
      <c r="B117" s="4"/>
      <c r="C117" s="5"/>
      <c r="D117" s="12">
        <v>1</v>
      </c>
      <c r="E117" s="13" t="s">
        <v>5</v>
      </c>
      <c r="F117" s="27">
        <v>0.4910993886307467</v>
      </c>
      <c r="G117" s="21"/>
    </row>
    <row r="118" spans="2:7" ht="15.75" x14ac:dyDescent="0.25">
      <c r="B118" s="4"/>
      <c r="C118" s="5"/>
      <c r="D118" s="15">
        <v>2</v>
      </c>
      <c r="E118" s="16" t="s">
        <v>6</v>
      </c>
      <c r="F118" s="14">
        <v>0.14429449764942745</v>
      </c>
      <c r="G118" s="21"/>
    </row>
    <row r="119" spans="2:7" ht="15.75" x14ac:dyDescent="0.25">
      <c r="B119" s="4"/>
      <c r="C119" s="5"/>
      <c r="D119" s="15">
        <v>3</v>
      </c>
      <c r="E119" s="16" t="s">
        <v>7</v>
      </c>
      <c r="F119" s="14">
        <v>5.510449760098244E-2</v>
      </c>
      <c r="G119" s="21"/>
    </row>
    <row r="120" spans="2:7" ht="31.5" x14ac:dyDescent="0.25">
      <c r="B120" s="4"/>
      <c r="C120" s="5"/>
      <c r="D120" s="15">
        <v>4</v>
      </c>
      <c r="E120" s="17" t="s">
        <v>8</v>
      </c>
      <c r="F120" s="14">
        <v>9.0700000000000003E-2</v>
      </c>
      <c r="G120" s="21"/>
    </row>
    <row r="121" spans="2:7" ht="15.75" x14ac:dyDescent="0.25">
      <c r="B121" s="4"/>
      <c r="C121" s="5"/>
      <c r="D121" s="15">
        <v>5</v>
      </c>
      <c r="E121" s="16" t="s">
        <v>9</v>
      </c>
      <c r="F121" s="14">
        <v>8.0799999999999997E-2</v>
      </c>
      <c r="G121" s="21"/>
    </row>
    <row r="122" spans="2:7" ht="31.5" x14ac:dyDescent="0.25">
      <c r="B122" s="4"/>
      <c r="C122" s="5"/>
      <c r="D122" s="18">
        <v>6</v>
      </c>
      <c r="E122" s="19" t="s">
        <v>10</v>
      </c>
      <c r="F122" s="14">
        <v>1.77E-2</v>
      </c>
      <c r="G122" s="21"/>
    </row>
    <row r="123" spans="2:7" ht="15.75" x14ac:dyDescent="0.25">
      <c r="B123" s="4"/>
      <c r="C123" s="5"/>
      <c r="D123" s="18">
        <v>7</v>
      </c>
      <c r="E123" s="20" t="s">
        <v>11</v>
      </c>
      <c r="F123" s="14">
        <v>1.55E-2</v>
      </c>
      <c r="G123" s="21"/>
    </row>
    <row r="124" spans="2:7" ht="16.5" thickBot="1" x14ac:dyDescent="0.3">
      <c r="B124" s="4"/>
      <c r="C124" s="5"/>
      <c r="D124" s="22">
        <v>8</v>
      </c>
      <c r="E124" s="23" t="s">
        <v>12</v>
      </c>
      <c r="F124" s="32">
        <v>0.1048</v>
      </c>
      <c r="G124" s="21"/>
    </row>
    <row r="126" spans="2:7" ht="18.75" x14ac:dyDescent="0.25">
      <c r="B126" s="81" t="s">
        <v>0</v>
      </c>
      <c r="C126" s="82"/>
      <c r="D126" s="82"/>
      <c r="E126" s="82"/>
      <c r="F126" s="82"/>
      <c r="G126" s="82"/>
    </row>
    <row r="127" spans="2:7" ht="18.75" x14ac:dyDescent="0.25">
      <c r="B127" s="4"/>
      <c r="C127" s="81" t="s">
        <v>16</v>
      </c>
      <c r="D127" s="81"/>
      <c r="E127" s="81"/>
      <c r="F127" s="81"/>
      <c r="G127" s="81"/>
    </row>
    <row r="128" spans="2:7" ht="18.75" x14ac:dyDescent="0.25">
      <c r="B128" s="4"/>
      <c r="C128" s="83" t="s">
        <v>309</v>
      </c>
      <c r="D128" s="83"/>
      <c r="E128" s="83"/>
      <c r="F128" s="83"/>
      <c r="G128" s="83"/>
    </row>
    <row r="129" spans="2:7" ht="16.5" thickBot="1" x14ac:dyDescent="0.3">
      <c r="B129" s="4"/>
      <c r="C129" s="5"/>
      <c r="D129" s="29"/>
      <c r="E129" s="30"/>
      <c r="F129" s="31"/>
      <c r="G129" s="21"/>
    </row>
    <row r="130" spans="2:7" ht="15.75" customHeight="1" x14ac:dyDescent="0.25">
      <c r="B130" s="4"/>
      <c r="C130" s="5"/>
      <c r="D130" s="84" t="s">
        <v>1</v>
      </c>
      <c r="E130" s="6" t="s">
        <v>2</v>
      </c>
      <c r="F130" s="7" t="s">
        <v>3</v>
      </c>
      <c r="G130" s="21"/>
    </row>
    <row r="131" spans="2:7" ht="16.5" thickBot="1" x14ac:dyDescent="0.3">
      <c r="B131" s="4"/>
      <c r="C131" s="5"/>
      <c r="D131" s="85"/>
      <c r="E131" s="9" t="s">
        <v>4</v>
      </c>
      <c r="F131" s="10">
        <f>SUM(F132:F139)</f>
        <v>0.99999999999999956</v>
      </c>
      <c r="G131" s="21"/>
    </row>
    <row r="132" spans="2:7" ht="15.75" x14ac:dyDescent="0.25">
      <c r="B132" s="4"/>
      <c r="C132" s="5"/>
      <c r="D132" s="12">
        <v>1</v>
      </c>
      <c r="E132" s="13" t="s">
        <v>5</v>
      </c>
      <c r="F132" s="27">
        <f>Лист2!B155</f>
        <v>0.46706014926311484</v>
      </c>
      <c r="G132" s="21"/>
    </row>
    <row r="133" spans="2:7" ht="15.75" x14ac:dyDescent="0.25">
      <c r="B133" s="4"/>
      <c r="C133" s="5"/>
      <c r="D133" s="15">
        <v>2</v>
      </c>
      <c r="E133" s="16" t="s">
        <v>6</v>
      </c>
      <c r="F133" s="14">
        <f>Лист2!B156</f>
        <v>0.1386717747356789</v>
      </c>
      <c r="G133" s="21"/>
    </row>
    <row r="134" spans="2:7" ht="15.75" x14ac:dyDescent="0.25">
      <c r="B134" s="4"/>
      <c r="C134" s="5"/>
      <c r="D134" s="15">
        <v>3</v>
      </c>
      <c r="E134" s="16" t="s">
        <v>7</v>
      </c>
      <c r="F134" s="14">
        <f>Лист2!B157</f>
        <v>6.0467608609956834E-2</v>
      </c>
      <c r="G134" s="21"/>
    </row>
    <row r="135" spans="2:7" ht="31.5" x14ac:dyDescent="0.25">
      <c r="B135" s="4"/>
      <c r="C135" s="5"/>
      <c r="D135" s="15">
        <v>4</v>
      </c>
      <c r="E135" s="17" t="s">
        <v>8</v>
      </c>
      <c r="F135" s="14">
        <f>Лист2!B158</f>
        <v>0.11129215093885843</v>
      </c>
      <c r="G135" s="21"/>
    </row>
    <row r="136" spans="2:7" ht="15.75" x14ac:dyDescent="0.25">
      <c r="B136" s="4"/>
      <c r="C136" s="5"/>
      <c r="D136" s="15">
        <v>5</v>
      </c>
      <c r="E136" s="16" t="s">
        <v>9</v>
      </c>
      <c r="F136" s="14">
        <f>Лист2!B159</f>
        <v>3.6266892444976939E-2</v>
      </c>
      <c r="G136" s="21"/>
    </row>
    <row r="137" spans="2:7" ht="31.5" x14ac:dyDescent="0.25">
      <c r="B137" s="4"/>
      <c r="C137" s="5"/>
      <c r="D137" s="18">
        <v>6</v>
      </c>
      <c r="E137" s="19" t="s">
        <v>10</v>
      </c>
      <c r="F137" s="14">
        <f>Лист2!B160</f>
        <v>7.3437703666988582E-2</v>
      </c>
      <c r="G137" s="21"/>
    </row>
    <row r="138" spans="2:7" ht="15.75" x14ac:dyDescent="0.25">
      <c r="B138" s="4"/>
      <c r="C138" s="5"/>
      <c r="D138" s="18">
        <v>7</v>
      </c>
      <c r="E138" s="20" t="s">
        <v>11</v>
      </c>
      <c r="F138" s="14">
        <f>Лист2!B161</f>
        <v>1.1313006847912163E-2</v>
      </c>
      <c r="G138" s="21"/>
    </row>
    <row r="139" spans="2:7" ht="16.5" thickBot="1" x14ac:dyDescent="0.3">
      <c r="B139" s="4"/>
      <c r="C139" s="5"/>
      <c r="D139" s="22">
        <v>8</v>
      </c>
      <c r="E139" s="23" t="s">
        <v>12</v>
      </c>
      <c r="F139" s="32">
        <f>Лист2!B162</f>
        <v>0.10149071349251289</v>
      </c>
      <c r="G139" s="21"/>
    </row>
    <row r="144" spans="2:7" ht="18.75" x14ac:dyDescent="0.25">
      <c r="B144" s="81" t="s">
        <v>0</v>
      </c>
      <c r="C144" s="82"/>
      <c r="D144" s="82"/>
      <c r="E144" s="82"/>
      <c r="F144" s="82"/>
      <c r="G144" s="82"/>
    </row>
    <row r="145" spans="2:7" ht="18.75" x14ac:dyDescent="0.25">
      <c r="B145" s="4"/>
      <c r="C145" s="81" t="s">
        <v>16</v>
      </c>
      <c r="D145" s="81"/>
      <c r="E145" s="81"/>
      <c r="F145" s="81"/>
      <c r="G145" s="81"/>
    </row>
    <row r="146" spans="2:7" ht="18.75" x14ac:dyDescent="0.25">
      <c r="B146" s="4"/>
      <c r="C146" s="83" t="s">
        <v>310</v>
      </c>
      <c r="D146" s="83"/>
      <c r="E146" s="83"/>
      <c r="F146" s="83"/>
      <c r="G146" s="83"/>
    </row>
    <row r="147" spans="2:7" ht="16.5" thickBot="1" x14ac:dyDescent="0.3">
      <c r="B147" s="4"/>
      <c r="C147" s="5"/>
      <c r="D147" s="29"/>
      <c r="E147" s="30"/>
      <c r="F147" s="31"/>
      <c r="G147" s="21"/>
    </row>
    <row r="148" spans="2:7" ht="15.75" x14ac:dyDescent="0.25">
      <c r="B148" s="4"/>
      <c r="C148" s="5"/>
      <c r="D148" s="84" t="s">
        <v>1</v>
      </c>
      <c r="E148" s="6" t="s">
        <v>2</v>
      </c>
      <c r="F148" s="7" t="s">
        <v>3</v>
      </c>
      <c r="G148" s="21"/>
    </row>
    <row r="149" spans="2:7" ht="16.5" thickBot="1" x14ac:dyDescent="0.3">
      <c r="B149" s="4"/>
      <c r="C149" s="5"/>
      <c r="D149" s="85"/>
      <c r="E149" s="9" t="s">
        <v>4</v>
      </c>
      <c r="F149" s="10">
        <f>SUM(F150:F157)</f>
        <v>1.0000000000000002</v>
      </c>
      <c r="G149" s="21"/>
    </row>
    <row r="150" spans="2:7" ht="15.75" x14ac:dyDescent="0.25">
      <c r="B150" s="4"/>
      <c r="C150" s="5"/>
      <c r="D150" s="12">
        <v>1</v>
      </c>
      <c r="E150" s="13" t="s">
        <v>5</v>
      </c>
      <c r="F150" s="27">
        <f>Лист2!B167</f>
        <v>0.46940693555581009</v>
      </c>
      <c r="G150" s="21"/>
    </row>
    <row r="151" spans="2:7" ht="15.75" x14ac:dyDescent="0.25">
      <c r="B151" s="4"/>
      <c r="C151" s="5"/>
      <c r="D151" s="15">
        <v>2</v>
      </c>
      <c r="E151" s="16" t="s">
        <v>6</v>
      </c>
      <c r="F151" s="14">
        <f>Лист2!B168</f>
        <v>0.13862230744925533</v>
      </c>
      <c r="G151" s="21"/>
    </row>
    <row r="152" spans="2:7" ht="15.75" x14ac:dyDescent="0.25">
      <c r="B152" s="4"/>
      <c r="C152" s="5"/>
      <c r="D152" s="15">
        <v>3</v>
      </c>
      <c r="E152" s="16" t="s">
        <v>7</v>
      </c>
      <c r="F152" s="14">
        <f>Лист2!B169</f>
        <v>6.2177657435734127E-2</v>
      </c>
      <c r="G152" s="21"/>
    </row>
    <row r="153" spans="2:7" ht="31.5" x14ac:dyDescent="0.25">
      <c r="B153" s="4"/>
      <c r="C153" s="5"/>
      <c r="D153" s="15">
        <v>4</v>
      </c>
      <c r="E153" s="17" t="s">
        <v>8</v>
      </c>
      <c r="F153" s="14">
        <f>Лист2!B170</f>
        <v>9.4550657524621273E-2</v>
      </c>
      <c r="G153" s="21"/>
    </row>
    <row r="154" spans="2:7" ht="15.75" x14ac:dyDescent="0.25">
      <c r="B154" s="4"/>
      <c r="C154" s="5"/>
      <c r="D154" s="15">
        <v>5</v>
      </c>
      <c r="E154" s="16" t="s">
        <v>9</v>
      </c>
      <c r="F154" s="14">
        <f>Лист2!B171</f>
        <v>5.4912977716466832E-2</v>
      </c>
      <c r="G154" s="21"/>
    </row>
    <row r="155" spans="2:7" ht="31.5" x14ac:dyDescent="0.25">
      <c r="B155" s="4"/>
      <c r="C155" s="5"/>
      <c r="D155" s="18">
        <v>6</v>
      </c>
      <c r="E155" s="19" t="s">
        <v>10</v>
      </c>
      <c r="F155" s="14">
        <f>Лист2!B172</f>
        <v>6.9912446111004042E-2</v>
      </c>
      <c r="G155" s="21"/>
    </row>
    <row r="156" spans="2:7" ht="15.75" x14ac:dyDescent="0.25">
      <c r="B156" s="4"/>
      <c r="C156" s="5"/>
      <c r="D156" s="18">
        <v>7</v>
      </c>
      <c r="E156" s="20" t="s">
        <v>11</v>
      </c>
      <c r="F156" s="14">
        <f>Лист2!B173</f>
        <v>1.3044848994707108E-2</v>
      </c>
      <c r="G156" s="21"/>
    </row>
    <row r="157" spans="2:7" ht="16.5" thickBot="1" x14ac:dyDescent="0.3">
      <c r="B157" s="4"/>
      <c r="C157" s="5"/>
      <c r="D157" s="22">
        <v>8</v>
      </c>
      <c r="E157" s="23" t="s">
        <v>12</v>
      </c>
      <c r="F157" s="32">
        <f>Лист2!B174</f>
        <v>9.7372169212401286E-2</v>
      </c>
      <c r="G157" s="21"/>
    </row>
  </sheetData>
  <mergeCells count="40">
    <mergeCell ref="B2:G2"/>
    <mergeCell ref="B18:G18"/>
    <mergeCell ref="B49:G49"/>
    <mergeCell ref="C50:G50"/>
    <mergeCell ref="C51:G51"/>
    <mergeCell ref="C20:G20"/>
    <mergeCell ref="D22:D23"/>
    <mergeCell ref="C35:G35"/>
    <mergeCell ref="C36:G36"/>
    <mergeCell ref="D38:D39"/>
    <mergeCell ref="B34:G34"/>
    <mergeCell ref="C113:G113"/>
    <mergeCell ref="D115:D116"/>
    <mergeCell ref="C112:G112"/>
    <mergeCell ref="B66:G66"/>
    <mergeCell ref="C67:G67"/>
    <mergeCell ref="C68:G68"/>
    <mergeCell ref="D70:D71"/>
    <mergeCell ref="C97:G97"/>
    <mergeCell ref="C98:G98"/>
    <mergeCell ref="D100:D101"/>
    <mergeCell ref="B111:G111"/>
    <mergeCell ref="B81:G81"/>
    <mergeCell ref="C82:G82"/>
    <mergeCell ref="C83:G83"/>
    <mergeCell ref="D85:D86"/>
    <mergeCell ref="B96:G96"/>
    <mergeCell ref="C3:G3"/>
    <mergeCell ref="C4:G4"/>
    <mergeCell ref="D6:D7"/>
    <mergeCell ref="C19:G19"/>
    <mergeCell ref="D53:D54"/>
    <mergeCell ref="B144:G144"/>
    <mergeCell ref="C145:G145"/>
    <mergeCell ref="C146:G146"/>
    <mergeCell ref="D148:D149"/>
    <mergeCell ref="B126:G126"/>
    <mergeCell ref="C127:G127"/>
    <mergeCell ref="C128:G128"/>
    <mergeCell ref="D130:D13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0" workbookViewId="0">
      <selection activeCell="A21" sqref="A21"/>
    </sheetView>
  </sheetViews>
  <sheetFormatPr defaultColWidth="9.140625" defaultRowHeight="15" outlineLevelRow="1" x14ac:dyDescent="0.25"/>
  <cols>
    <col min="1" max="1" width="57.5703125" style="34" customWidth="1"/>
    <col min="2" max="3" width="18.42578125" style="34" customWidth="1"/>
    <col min="4" max="16384" width="9.140625" style="34"/>
  </cols>
  <sheetData>
    <row r="1" spans="1:3" x14ac:dyDescent="0.25">
      <c r="A1" s="50" t="s">
        <v>289</v>
      </c>
      <c r="B1" s="50" t="s">
        <v>288</v>
      </c>
      <c r="C1" s="50"/>
    </row>
    <row r="2" spans="1:3" x14ac:dyDescent="0.25">
      <c r="A2" s="50" t="s">
        <v>287</v>
      </c>
      <c r="B2" s="50" t="s">
        <v>286</v>
      </c>
      <c r="C2" s="50"/>
    </row>
    <row r="3" spans="1:3" x14ac:dyDescent="0.25">
      <c r="A3" s="49" t="s">
        <v>285</v>
      </c>
      <c r="B3" s="42">
        <v>235987970.03999999</v>
      </c>
      <c r="C3" s="42"/>
    </row>
    <row r="4" spans="1:3" x14ac:dyDescent="0.25">
      <c r="A4" s="45" t="s">
        <v>284</v>
      </c>
      <c r="B4" s="42">
        <v>154368253.38</v>
      </c>
      <c r="C4" s="41">
        <f t="shared" ref="C4:C67" si="0">B4/$B$3</f>
        <v>0.65413611275962313</v>
      </c>
    </row>
    <row r="5" spans="1:3" x14ac:dyDescent="0.25">
      <c r="A5" s="39" t="s">
        <v>5</v>
      </c>
      <c r="B5" s="38">
        <v>119009525.34999999</v>
      </c>
      <c r="C5" s="37">
        <f t="shared" si="0"/>
        <v>0.50430335635256263</v>
      </c>
    </row>
    <row r="6" spans="1:3" x14ac:dyDescent="0.25">
      <c r="A6" s="39" t="s">
        <v>283</v>
      </c>
      <c r="B6" s="38">
        <v>34732558.009999998</v>
      </c>
      <c r="C6" s="37">
        <f t="shared" si="0"/>
        <v>0.14717935835505863</v>
      </c>
    </row>
    <row r="7" spans="1:3" x14ac:dyDescent="0.25">
      <c r="A7" s="39" t="s">
        <v>282</v>
      </c>
      <c r="B7" s="38">
        <v>626170.02</v>
      </c>
      <c r="C7" s="37">
        <f t="shared" si="0"/>
        <v>2.6533980520018208E-3</v>
      </c>
    </row>
    <row r="8" spans="1:3" x14ac:dyDescent="0.25">
      <c r="A8" s="45" t="s">
        <v>281</v>
      </c>
      <c r="B8" s="42">
        <v>17750307.670000002</v>
      </c>
      <c r="C8" s="41">
        <f t="shared" si="0"/>
        <v>7.5217002235289043E-2</v>
      </c>
    </row>
    <row r="9" spans="1:3" x14ac:dyDescent="0.25">
      <c r="A9" s="39" t="s">
        <v>280</v>
      </c>
      <c r="B9" s="38">
        <v>573940.92000000004</v>
      </c>
      <c r="C9" s="37">
        <f t="shared" si="0"/>
        <v>2.432077024531026E-3</v>
      </c>
    </row>
    <row r="10" spans="1:3" x14ac:dyDescent="0.25">
      <c r="A10" s="39" t="s">
        <v>279</v>
      </c>
      <c r="B10" s="38">
        <v>17176366.75</v>
      </c>
      <c r="C10" s="37">
        <f t="shared" si="0"/>
        <v>7.2784925210758009E-2</v>
      </c>
    </row>
    <row r="11" spans="1:3" x14ac:dyDescent="0.25">
      <c r="A11" s="45" t="s">
        <v>278</v>
      </c>
      <c r="B11" s="42">
        <v>28386596.940000001</v>
      </c>
      <c r="C11" s="41">
        <f t="shared" si="0"/>
        <v>0.12028832204958782</v>
      </c>
    </row>
    <row r="12" spans="1:3" x14ac:dyDescent="0.25">
      <c r="A12" s="43" t="s">
        <v>277</v>
      </c>
      <c r="B12" s="42">
        <v>13259246.460000001</v>
      </c>
      <c r="C12" s="41">
        <f t="shared" si="0"/>
        <v>5.6186111765580922E-2</v>
      </c>
    </row>
    <row r="13" spans="1:3" x14ac:dyDescent="0.25">
      <c r="A13" s="40" t="s">
        <v>276</v>
      </c>
      <c r="B13" s="38">
        <v>63301.53</v>
      </c>
      <c r="C13" s="37">
        <f t="shared" si="0"/>
        <v>2.6824049543402735E-4</v>
      </c>
    </row>
    <row r="14" spans="1:3" x14ac:dyDescent="0.25">
      <c r="A14" s="40" t="s">
        <v>275</v>
      </c>
      <c r="B14" s="38">
        <v>129846.92</v>
      </c>
      <c r="C14" s="37">
        <f t="shared" si="0"/>
        <v>5.5022686104715818E-4</v>
      </c>
    </row>
    <row r="15" spans="1:3" x14ac:dyDescent="0.25">
      <c r="A15" s="40" t="s">
        <v>274</v>
      </c>
      <c r="B15" s="38">
        <v>76267.59</v>
      </c>
      <c r="C15" s="37">
        <f t="shared" si="0"/>
        <v>3.2318422836160942E-4</v>
      </c>
    </row>
    <row r="16" spans="1:3" x14ac:dyDescent="0.25">
      <c r="A16" s="40" t="s">
        <v>273</v>
      </c>
      <c r="B16" s="38">
        <v>7200936.3200000003</v>
      </c>
      <c r="C16" s="37">
        <f t="shared" si="0"/>
        <v>3.0513997466817655E-2</v>
      </c>
    </row>
    <row r="17" spans="1:3" x14ac:dyDescent="0.25">
      <c r="A17" s="40" t="s">
        <v>272</v>
      </c>
      <c r="B17" s="38">
        <v>24403.5</v>
      </c>
      <c r="C17" s="37">
        <f t="shared" si="0"/>
        <v>1.0340993227690209E-4</v>
      </c>
    </row>
    <row r="18" spans="1:3" x14ac:dyDescent="0.25">
      <c r="A18" s="40" t="s">
        <v>271</v>
      </c>
      <c r="B18" s="38">
        <v>5764490.5999999996</v>
      </c>
      <c r="C18" s="37">
        <f t="shared" si="0"/>
        <v>2.4427052781643564E-2</v>
      </c>
    </row>
    <row r="19" spans="1:3" x14ac:dyDescent="0.25">
      <c r="A19" s="43" t="s">
        <v>270</v>
      </c>
      <c r="B19" s="42">
        <v>5097679.6399999997</v>
      </c>
      <c r="C19" s="41">
        <f t="shared" si="0"/>
        <v>2.1601438578144228E-2</v>
      </c>
    </row>
    <row r="20" spans="1:3" x14ac:dyDescent="0.25">
      <c r="A20" s="40" t="s">
        <v>269</v>
      </c>
      <c r="B20" s="38">
        <v>692223.07</v>
      </c>
      <c r="C20" s="37">
        <f t="shared" si="0"/>
        <v>2.9332981248267362E-3</v>
      </c>
    </row>
    <row r="21" spans="1:3" x14ac:dyDescent="0.25">
      <c r="A21" s="40" t="s">
        <v>268</v>
      </c>
      <c r="B21" s="38">
        <v>2964654.75</v>
      </c>
      <c r="C21" s="37">
        <f t="shared" si="0"/>
        <v>1.2562736776359789E-2</v>
      </c>
    </row>
    <row r="22" spans="1:3" x14ac:dyDescent="0.25">
      <c r="A22" s="40" t="s">
        <v>267</v>
      </c>
      <c r="B22" s="38">
        <v>727791.66</v>
      </c>
      <c r="C22" s="37">
        <f t="shared" si="0"/>
        <v>3.0840201722004694E-3</v>
      </c>
    </row>
    <row r="23" spans="1:3" x14ac:dyDescent="0.25">
      <c r="A23" s="48" t="s">
        <v>266</v>
      </c>
      <c r="B23" s="42">
        <v>713010.16</v>
      </c>
      <c r="C23" s="41">
        <f t="shared" si="0"/>
        <v>3.0213835047572329E-3</v>
      </c>
    </row>
    <row r="24" spans="1:3" x14ac:dyDescent="0.25">
      <c r="A24" s="47" t="s">
        <v>265</v>
      </c>
      <c r="B24" s="38">
        <v>182538</v>
      </c>
      <c r="C24" s="37">
        <f t="shared" si="0"/>
        <v>7.7350553068048248E-4</v>
      </c>
    </row>
    <row r="25" spans="1:3" x14ac:dyDescent="0.25">
      <c r="A25" s="47" t="s">
        <v>264</v>
      </c>
      <c r="B25" s="38">
        <v>63608.82</v>
      </c>
      <c r="C25" s="37">
        <f t="shared" si="0"/>
        <v>2.6954263808116278E-4</v>
      </c>
    </row>
    <row r="26" spans="1:3" x14ac:dyDescent="0.25">
      <c r="A26" s="47" t="s">
        <v>263</v>
      </c>
      <c r="B26" s="38">
        <v>149610</v>
      </c>
      <c r="C26" s="37">
        <f t="shared" si="0"/>
        <v>6.3397299436340369E-4</v>
      </c>
    </row>
    <row r="27" spans="1:3" x14ac:dyDescent="0.25">
      <c r="A27" s="47" t="s">
        <v>262</v>
      </c>
      <c r="B27" s="38">
        <v>31148.959999999999</v>
      </c>
      <c r="C27" s="37">
        <f t="shared" si="0"/>
        <v>1.3199384695211476E-4</v>
      </c>
    </row>
    <row r="28" spans="1:3" x14ac:dyDescent="0.25">
      <c r="A28" s="47" t="s">
        <v>261</v>
      </c>
      <c r="B28" s="38">
        <v>38913.699999999997</v>
      </c>
      <c r="C28" s="37">
        <f t="shared" si="0"/>
        <v>1.6489696484699675E-4</v>
      </c>
    </row>
    <row r="29" spans="1:3" x14ac:dyDescent="0.25">
      <c r="A29" s="47" t="s">
        <v>260</v>
      </c>
      <c r="B29" s="38">
        <v>130661.01</v>
      </c>
      <c r="C29" s="37">
        <f t="shared" si="0"/>
        <v>5.5367657079237107E-4</v>
      </c>
    </row>
    <row r="30" spans="1:3" x14ac:dyDescent="0.25">
      <c r="A30" s="47" t="s">
        <v>259</v>
      </c>
      <c r="B30" s="38">
        <v>59750</v>
      </c>
      <c r="C30" s="37">
        <f t="shared" si="0"/>
        <v>2.5319087235621529E-4</v>
      </c>
    </row>
    <row r="31" spans="1:3" x14ac:dyDescent="0.25">
      <c r="A31" s="47" t="s">
        <v>258</v>
      </c>
      <c r="B31" s="38">
        <v>56779.67</v>
      </c>
      <c r="C31" s="37">
        <f t="shared" si="0"/>
        <v>2.4060408668448582E-4</v>
      </c>
    </row>
    <row r="32" spans="1:3" x14ac:dyDescent="0.25">
      <c r="A32" s="43" t="s">
        <v>257</v>
      </c>
      <c r="B32" s="42">
        <v>8960304.1799999997</v>
      </c>
      <c r="C32" s="41">
        <f t="shared" si="0"/>
        <v>3.7969326057091926E-2</v>
      </c>
    </row>
    <row r="33" spans="1:3" x14ac:dyDescent="0.25">
      <c r="A33" s="48" t="s">
        <v>256</v>
      </c>
      <c r="B33" s="42">
        <v>38865</v>
      </c>
      <c r="C33" s="41">
        <f t="shared" si="0"/>
        <v>1.6469059839538592E-4</v>
      </c>
    </row>
    <row r="34" spans="1:3" x14ac:dyDescent="0.25">
      <c r="A34" s="47" t="s">
        <v>255</v>
      </c>
      <c r="B34" s="38">
        <v>18940</v>
      </c>
      <c r="C34" s="37">
        <f t="shared" si="0"/>
        <v>8.0258328408815363E-5</v>
      </c>
    </row>
    <row r="35" spans="1:3" x14ac:dyDescent="0.25">
      <c r="A35" s="47" t="s">
        <v>254</v>
      </c>
      <c r="B35" s="38">
        <v>19925</v>
      </c>
      <c r="C35" s="37">
        <f t="shared" si="0"/>
        <v>8.4432269986570543E-5</v>
      </c>
    </row>
    <row r="36" spans="1:3" x14ac:dyDescent="0.25">
      <c r="A36" s="48" t="s">
        <v>253</v>
      </c>
      <c r="B36" s="42">
        <v>6194550.3799999999</v>
      </c>
      <c r="C36" s="41">
        <f t="shared" si="0"/>
        <v>2.6249432879777823E-2</v>
      </c>
    </row>
    <row r="37" spans="1:3" hidden="1" outlineLevel="1" x14ac:dyDescent="0.25">
      <c r="A37" s="47" t="s">
        <v>252</v>
      </c>
      <c r="B37" s="38">
        <v>71296.95</v>
      </c>
      <c r="C37" s="37">
        <f t="shared" si="0"/>
        <v>3.0212112078389062E-4</v>
      </c>
    </row>
    <row r="38" spans="1:3" hidden="1" outlineLevel="1" x14ac:dyDescent="0.25">
      <c r="A38" s="47" t="s">
        <v>251</v>
      </c>
      <c r="B38" s="38">
        <v>21414.01</v>
      </c>
      <c r="C38" s="37">
        <f t="shared" si="0"/>
        <v>9.074195602585301E-5</v>
      </c>
    </row>
    <row r="39" spans="1:3" hidden="1" outlineLevel="1" x14ac:dyDescent="0.25">
      <c r="A39" s="47" t="s">
        <v>250</v>
      </c>
      <c r="B39" s="38">
        <v>8781.14</v>
      </c>
      <c r="C39" s="37">
        <f t="shared" si="0"/>
        <v>3.7210117102628556E-5</v>
      </c>
    </row>
    <row r="40" spans="1:3" hidden="1" outlineLevel="1" x14ac:dyDescent="0.25">
      <c r="A40" s="47" t="s">
        <v>249</v>
      </c>
      <c r="B40" s="38">
        <v>114001.79</v>
      </c>
      <c r="C40" s="37">
        <f t="shared" si="0"/>
        <v>4.8308305707564958E-4</v>
      </c>
    </row>
    <row r="41" spans="1:3" hidden="1" outlineLevel="1" x14ac:dyDescent="0.25">
      <c r="A41" s="47" t="s">
        <v>248</v>
      </c>
      <c r="B41" s="38">
        <v>283450.53000000003</v>
      </c>
      <c r="C41" s="37">
        <f t="shared" si="0"/>
        <v>1.2011227943185202E-3</v>
      </c>
    </row>
    <row r="42" spans="1:3" hidden="1" outlineLevel="1" x14ac:dyDescent="0.25">
      <c r="A42" s="47" t="s">
        <v>247</v>
      </c>
      <c r="B42" s="38">
        <v>1989.25</v>
      </c>
      <c r="C42" s="37">
        <f t="shared" si="0"/>
        <v>8.4294551102025319E-6</v>
      </c>
    </row>
    <row r="43" spans="1:3" hidden="1" outlineLevel="1" x14ac:dyDescent="0.25">
      <c r="A43" s="47" t="s">
        <v>246</v>
      </c>
      <c r="B43" s="38">
        <v>2806.64</v>
      </c>
      <c r="C43" s="37">
        <f t="shared" si="0"/>
        <v>1.1893148619076956E-5</v>
      </c>
    </row>
    <row r="44" spans="1:3" hidden="1" outlineLevel="1" x14ac:dyDescent="0.25">
      <c r="A44" s="47" t="s">
        <v>245</v>
      </c>
      <c r="B44" s="38">
        <v>187392.38</v>
      </c>
      <c r="C44" s="37">
        <f t="shared" si="0"/>
        <v>7.9407598602690204E-4</v>
      </c>
    </row>
    <row r="45" spans="1:3" hidden="1" outlineLevel="1" x14ac:dyDescent="0.25">
      <c r="A45" s="47" t="s">
        <v>244</v>
      </c>
      <c r="B45" s="38">
        <v>91769.99</v>
      </c>
      <c r="C45" s="37">
        <f t="shared" si="0"/>
        <v>3.888757125392662E-4</v>
      </c>
    </row>
    <row r="46" spans="1:3" hidden="1" outlineLevel="1" x14ac:dyDescent="0.25">
      <c r="A46" s="47" t="s">
        <v>243</v>
      </c>
      <c r="B46" s="38">
        <v>8573.85</v>
      </c>
      <c r="C46" s="37">
        <f t="shared" si="0"/>
        <v>3.6331724869478442E-5</v>
      </c>
    </row>
    <row r="47" spans="1:3" hidden="1" outlineLevel="1" x14ac:dyDescent="0.25">
      <c r="A47" s="47" t="s">
        <v>242</v>
      </c>
      <c r="B47" s="38">
        <v>36214.83</v>
      </c>
      <c r="C47" s="37">
        <f t="shared" si="0"/>
        <v>1.5346049204907175E-4</v>
      </c>
    </row>
    <row r="48" spans="1:3" hidden="1" outlineLevel="1" x14ac:dyDescent="0.25">
      <c r="A48" s="47" t="s">
        <v>241</v>
      </c>
      <c r="B48" s="38">
        <v>109888.26</v>
      </c>
      <c r="C48" s="37">
        <f t="shared" si="0"/>
        <v>4.6565195667124014E-4</v>
      </c>
    </row>
    <row r="49" spans="1:3" hidden="1" outlineLevel="1" x14ac:dyDescent="0.25">
      <c r="A49" s="47" t="s">
        <v>240</v>
      </c>
      <c r="B49" s="38">
        <v>159903.60999999999</v>
      </c>
      <c r="C49" s="37">
        <f t="shared" si="0"/>
        <v>6.7759220935243564E-4</v>
      </c>
    </row>
    <row r="50" spans="1:3" hidden="1" outlineLevel="1" x14ac:dyDescent="0.25">
      <c r="A50" s="47" t="s">
        <v>239</v>
      </c>
      <c r="B50" s="38">
        <v>3347.24</v>
      </c>
      <c r="C50" s="37">
        <f t="shared" si="0"/>
        <v>1.4183943357081475E-5</v>
      </c>
    </row>
    <row r="51" spans="1:3" hidden="1" outlineLevel="1" x14ac:dyDescent="0.25">
      <c r="A51" s="47" t="s">
        <v>238</v>
      </c>
      <c r="B51" s="38">
        <v>71155.88</v>
      </c>
      <c r="C51" s="37">
        <f t="shared" si="0"/>
        <v>3.0152333607488157E-4</v>
      </c>
    </row>
    <row r="52" spans="1:3" hidden="1" outlineLevel="1" x14ac:dyDescent="0.25">
      <c r="A52" s="47" t="s">
        <v>237</v>
      </c>
      <c r="B52" s="38">
        <v>119507.18</v>
      </c>
      <c r="C52" s="37">
        <f t="shared" si="0"/>
        <v>5.0641216999215471E-4</v>
      </c>
    </row>
    <row r="53" spans="1:3" hidden="1" outlineLevel="1" x14ac:dyDescent="0.25">
      <c r="A53" s="47" t="s">
        <v>236</v>
      </c>
      <c r="B53" s="38">
        <v>227507.46</v>
      </c>
      <c r="C53" s="37">
        <f t="shared" si="0"/>
        <v>9.6406380359743526E-4</v>
      </c>
    </row>
    <row r="54" spans="1:3" hidden="1" outlineLevel="1" x14ac:dyDescent="0.25">
      <c r="A54" s="47" t="s">
        <v>235</v>
      </c>
      <c r="B54" s="38">
        <v>220006.38</v>
      </c>
      <c r="C54" s="37">
        <f t="shared" si="0"/>
        <v>9.32277946044067E-4</v>
      </c>
    </row>
    <row r="55" spans="1:3" hidden="1" outlineLevel="1" x14ac:dyDescent="0.25">
      <c r="A55" s="47" t="s">
        <v>234</v>
      </c>
      <c r="B55" s="44">
        <v>129.18</v>
      </c>
      <c r="C55" s="37">
        <f t="shared" si="0"/>
        <v>5.4740078478620744E-7</v>
      </c>
    </row>
    <row r="56" spans="1:3" hidden="1" outlineLevel="1" x14ac:dyDescent="0.25">
      <c r="A56" s="47" t="s">
        <v>233</v>
      </c>
      <c r="B56" s="38">
        <v>6824.55</v>
      </c>
      <c r="C56" s="37">
        <f t="shared" si="0"/>
        <v>2.8919058877633626E-5</v>
      </c>
    </row>
    <row r="57" spans="1:3" hidden="1" outlineLevel="1" x14ac:dyDescent="0.25">
      <c r="A57" s="47" t="s">
        <v>232</v>
      </c>
      <c r="B57" s="38">
        <v>131217.20000000001</v>
      </c>
      <c r="C57" s="37">
        <f t="shared" si="0"/>
        <v>5.5603342821991595E-4</v>
      </c>
    </row>
    <row r="58" spans="1:3" hidden="1" outlineLevel="1" x14ac:dyDescent="0.25">
      <c r="A58" s="47" t="s">
        <v>231</v>
      </c>
      <c r="B58" s="38">
        <v>78180.89</v>
      </c>
      <c r="C58" s="37">
        <f t="shared" si="0"/>
        <v>3.3129184503239014E-4</v>
      </c>
    </row>
    <row r="59" spans="1:3" hidden="1" outlineLevel="1" x14ac:dyDescent="0.25">
      <c r="A59" s="47" t="s">
        <v>230</v>
      </c>
      <c r="B59" s="38">
        <v>14686.02</v>
      </c>
      <c r="C59" s="37">
        <f t="shared" si="0"/>
        <v>6.2232070547963599E-5</v>
      </c>
    </row>
    <row r="60" spans="1:3" hidden="1" outlineLevel="1" x14ac:dyDescent="0.25">
      <c r="A60" s="47" t="s">
        <v>229</v>
      </c>
      <c r="B60" s="38">
        <v>28428.37</v>
      </c>
      <c r="C60" s="37">
        <f t="shared" si="0"/>
        <v>1.2046533556427214E-4</v>
      </c>
    </row>
    <row r="61" spans="1:3" hidden="1" outlineLevel="1" x14ac:dyDescent="0.25">
      <c r="A61" s="47" t="s">
        <v>228</v>
      </c>
      <c r="B61" s="38">
        <v>29668.22</v>
      </c>
      <c r="C61" s="37">
        <f t="shared" si="0"/>
        <v>1.2571920507206886E-4</v>
      </c>
    </row>
    <row r="62" spans="1:3" hidden="1" outlineLevel="1" x14ac:dyDescent="0.25">
      <c r="A62" s="47" t="s">
        <v>227</v>
      </c>
      <c r="B62" s="38">
        <v>63721.120000000003</v>
      </c>
      <c r="C62" s="37">
        <f t="shared" si="0"/>
        <v>2.7001850979606828E-4</v>
      </c>
    </row>
    <row r="63" spans="1:3" hidden="1" outlineLevel="1" x14ac:dyDescent="0.25">
      <c r="A63" s="47" t="s">
        <v>226</v>
      </c>
      <c r="B63" s="38">
        <v>50578.23</v>
      </c>
      <c r="C63" s="37">
        <f t="shared" si="0"/>
        <v>2.14325459011436E-4</v>
      </c>
    </row>
    <row r="64" spans="1:3" hidden="1" outlineLevel="1" x14ac:dyDescent="0.25">
      <c r="A64" s="47" t="s">
        <v>225</v>
      </c>
      <c r="B64" s="38">
        <v>34081.82</v>
      </c>
      <c r="C64" s="37">
        <f t="shared" si="0"/>
        <v>1.4442185334372394E-4</v>
      </c>
    </row>
    <row r="65" spans="1:3" hidden="1" outlineLevel="1" x14ac:dyDescent="0.25">
      <c r="A65" s="47" t="s">
        <v>224</v>
      </c>
      <c r="B65" s="38">
        <v>28529.72</v>
      </c>
      <c r="C65" s="37">
        <f t="shared" si="0"/>
        <v>1.2089480660884624E-4</v>
      </c>
    </row>
    <row r="66" spans="1:3" hidden="1" outlineLevel="1" x14ac:dyDescent="0.25">
      <c r="A66" s="47" t="s">
        <v>223</v>
      </c>
      <c r="B66" s="38">
        <v>58852.29</v>
      </c>
      <c r="C66" s="37">
        <f t="shared" si="0"/>
        <v>2.4938682251482788E-4</v>
      </c>
    </row>
    <row r="67" spans="1:3" hidden="1" outlineLevel="1" x14ac:dyDescent="0.25">
      <c r="A67" s="47" t="s">
        <v>222</v>
      </c>
      <c r="B67" s="38">
        <v>129066.76</v>
      </c>
      <c r="C67" s="37">
        <f t="shared" si="0"/>
        <v>5.4692092981741046E-4</v>
      </c>
    </row>
    <row r="68" spans="1:3" hidden="1" outlineLevel="1" x14ac:dyDescent="0.25">
      <c r="A68" s="47" t="s">
        <v>221</v>
      </c>
      <c r="B68" s="44">
        <v>691.35</v>
      </c>
      <c r="C68" s="37">
        <f t="shared" ref="C68:C131" si="1">B68/$B$3</f>
        <v>2.9295984870873549E-6</v>
      </c>
    </row>
    <row r="69" spans="1:3" hidden="1" outlineLevel="1" x14ac:dyDescent="0.25">
      <c r="A69" s="47" t="s">
        <v>220</v>
      </c>
      <c r="B69" s="38">
        <v>1443.65</v>
      </c>
      <c r="C69" s="37">
        <f t="shared" si="1"/>
        <v>6.1174728514987493E-6</v>
      </c>
    </row>
    <row r="70" spans="1:3" hidden="1" outlineLevel="1" x14ac:dyDescent="0.25">
      <c r="A70" s="47" t="s">
        <v>219</v>
      </c>
      <c r="B70" s="38">
        <v>212251.98</v>
      </c>
      <c r="C70" s="37">
        <f t="shared" si="1"/>
        <v>8.9941864394199112E-4</v>
      </c>
    </row>
    <row r="71" spans="1:3" hidden="1" outlineLevel="1" x14ac:dyDescent="0.25">
      <c r="A71" s="47" t="s">
        <v>218</v>
      </c>
      <c r="B71" s="38">
        <v>68282.600000000006</v>
      </c>
      <c r="C71" s="37">
        <f t="shared" si="1"/>
        <v>2.8934780017992484E-4</v>
      </c>
    </row>
    <row r="72" spans="1:3" hidden="1" outlineLevel="1" x14ac:dyDescent="0.25">
      <c r="A72" s="47" t="s">
        <v>217</v>
      </c>
      <c r="B72" s="38">
        <v>7575.62</v>
      </c>
      <c r="C72" s="37">
        <f t="shared" si="1"/>
        <v>3.2101721111952997E-5</v>
      </c>
    </row>
    <row r="73" spans="1:3" hidden="1" outlineLevel="1" x14ac:dyDescent="0.25">
      <c r="A73" s="47" t="s">
        <v>216</v>
      </c>
      <c r="B73" s="38">
        <v>119842.64</v>
      </c>
      <c r="C73" s="37">
        <f t="shared" si="1"/>
        <v>5.0783368313090987E-4</v>
      </c>
    </row>
    <row r="74" spans="1:3" hidden="1" outlineLevel="1" x14ac:dyDescent="0.25">
      <c r="A74" s="47" t="s">
        <v>215</v>
      </c>
      <c r="B74" s="44">
        <v>126.62</v>
      </c>
      <c r="C74" s="37">
        <f t="shared" si="1"/>
        <v>5.365527741881838E-7</v>
      </c>
    </row>
    <row r="75" spans="1:3" hidden="1" outlineLevel="1" x14ac:dyDescent="0.25">
      <c r="A75" s="47" t="s">
        <v>214</v>
      </c>
      <c r="B75" s="38">
        <v>110824.78</v>
      </c>
      <c r="C75" s="37">
        <f t="shared" si="1"/>
        <v>4.6962046404829525E-4</v>
      </c>
    </row>
    <row r="76" spans="1:3" hidden="1" outlineLevel="1" x14ac:dyDescent="0.25">
      <c r="A76" s="47" t="s">
        <v>213</v>
      </c>
      <c r="B76" s="38">
        <v>61790.95</v>
      </c>
      <c r="C76" s="37">
        <f t="shared" si="1"/>
        <v>2.618394064304482E-4</v>
      </c>
    </row>
    <row r="77" spans="1:3" hidden="1" outlineLevel="1" x14ac:dyDescent="0.25">
      <c r="A77" s="47" t="s">
        <v>212</v>
      </c>
      <c r="B77" s="38">
        <v>96252.79</v>
      </c>
      <c r="C77" s="37">
        <f t="shared" si="1"/>
        <v>4.0787159609739911E-4</v>
      </c>
    </row>
    <row r="78" spans="1:3" hidden="1" outlineLevel="1" x14ac:dyDescent="0.25">
      <c r="A78" s="47" t="s">
        <v>211</v>
      </c>
      <c r="B78" s="38">
        <v>143289.14000000001</v>
      </c>
      <c r="C78" s="37">
        <f t="shared" si="1"/>
        <v>6.0718832394597274E-4</v>
      </c>
    </row>
    <row r="79" spans="1:3" hidden="1" outlineLevel="1" x14ac:dyDescent="0.25">
      <c r="A79" s="47" t="s">
        <v>210</v>
      </c>
      <c r="B79" s="38">
        <v>42285.35</v>
      </c>
      <c r="C79" s="37">
        <f t="shared" si="1"/>
        <v>1.7918434568013202E-4</v>
      </c>
    </row>
    <row r="80" spans="1:3" hidden="1" outlineLevel="1" x14ac:dyDescent="0.25">
      <c r="A80" s="47" t="s">
        <v>209</v>
      </c>
      <c r="B80" s="38">
        <v>125100.48</v>
      </c>
      <c r="C80" s="37">
        <f t="shared" si="1"/>
        <v>5.3011380189759436E-4</v>
      </c>
    </row>
    <row r="81" spans="1:3" hidden="1" outlineLevel="1" x14ac:dyDescent="0.25">
      <c r="A81" s="47" t="s">
        <v>208</v>
      </c>
      <c r="B81" s="38">
        <v>150926.99</v>
      </c>
      <c r="C81" s="37">
        <f t="shared" si="1"/>
        <v>6.3955374494054865E-4</v>
      </c>
    </row>
    <row r="82" spans="1:3" hidden="1" outlineLevel="1" x14ac:dyDescent="0.25">
      <c r="A82" s="47" t="s">
        <v>207</v>
      </c>
      <c r="B82" s="38">
        <v>125859.71</v>
      </c>
      <c r="C82" s="37">
        <f t="shared" si="1"/>
        <v>5.3333104216569504E-4</v>
      </c>
    </row>
    <row r="83" spans="1:3" hidden="1" outlineLevel="1" x14ac:dyDescent="0.25">
      <c r="A83" s="47" t="s">
        <v>206</v>
      </c>
      <c r="B83" s="38">
        <v>215318.81</v>
      </c>
      <c r="C83" s="37">
        <f t="shared" si="1"/>
        <v>9.1241434876321629E-4</v>
      </c>
    </row>
    <row r="84" spans="1:3" hidden="1" outlineLevel="1" x14ac:dyDescent="0.25">
      <c r="A84" s="47" t="s">
        <v>205</v>
      </c>
      <c r="B84" s="38">
        <v>74612.92</v>
      </c>
      <c r="C84" s="37">
        <f t="shared" si="1"/>
        <v>3.1617255738651887E-4</v>
      </c>
    </row>
    <row r="85" spans="1:3" hidden="1" outlineLevel="1" x14ac:dyDescent="0.25">
      <c r="A85" s="47" t="s">
        <v>204</v>
      </c>
      <c r="B85" s="38">
        <v>123813.07</v>
      </c>
      <c r="C85" s="37">
        <f t="shared" si="1"/>
        <v>5.2465839669290628E-4</v>
      </c>
    </row>
    <row r="86" spans="1:3" hidden="1" outlineLevel="1" x14ac:dyDescent="0.25">
      <c r="A86" s="47" t="s">
        <v>203</v>
      </c>
      <c r="B86" s="38">
        <v>31872.36</v>
      </c>
      <c r="C86" s="37">
        <f t="shared" si="1"/>
        <v>1.350592574468844E-4</v>
      </c>
    </row>
    <row r="87" spans="1:3" hidden="1" outlineLevel="1" x14ac:dyDescent="0.25">
      <c r="A87" s="47" t="s">
        <v>202</v>
      </c>
      <c r="B87" s="38">
        <v>90056.41</v>
      </c>
      <c r="C87" s="37">
        <f t="shared" si="1"/>
        <v>3.8161441019529696E-4</v>
      </c>
    </row>
    <row r="88" spans="1:3" hidden="1" outlineLevel="1" x14ac:dyDescent="0.25">
      <c r="A88" s="47" t="s">
        <v>201</v>
      </c>
      <c r="B88" s="38">
        <v>84591.84</v>
      </c>
      <c r="C88" s="37">
        <f t="shared" si="1"/>
        <v>3.5845827219778057E-4</v>
      </c>
    </row>
    <row r="89" spans="1:3" hidden="1" outlineLevel="1" x14ac:dyDescent="0.25">
      <c r="A89" s="47" t="s">
        <v>200</v>
      </c>
      <c r="B89" s="38">
        <v>92375.52</v>
      </c>
      <c r="C89" s="37">
        <f t="shared" si="1"/>
        <v>3.9144164842107136E-4</v>
      </c>
    </row>
    <row r="90" spans="1:3" hidden="1" outlineLevel="1" x14ac:dyDescent="0.25">
      <c r="A90" s="47" t="s">
        <v>199</v>
      </c>
      <c r="B90" s="38">
        <v>88355.29</v>
      </c>
      <c r="C90" s="37">
        <f t="shared" si="1"/>
        <v>3.7440590715291021E-4</v>
      </c>
    </row>
    <row r="91" spans="1:3" hidden="1" outlineLevel="1" x14ac:dyDescent="0.25">
      <c r="A91" s="47" t="s">
        <v>198</v>
      </c>
      <c r="B91" s="38">
        <v>253797.79</v>
      </c>
      <c r="C91" s="37">
        <f t="shared" si="1"/>
        <v>1.0754691858105361E-3</v>
      </c>
    </row>
    <row r="92" spans="1:3" hidden="1" outlineLevel="1" x14ac:dyDescent="0.25">
      <c r="A92" s="47" t="s">
        <v>197</v>
      </c>
      <c r="B92" s="38">
        <v>76144.56</v>
      </c>
      <c r="C92" s="37">
        <f t="shared" si="1"/>
        <v>3.2266288822728332E-4</v>
      </c>
    </row>
    <row r="93" spans="1:3" hidden="1" outlineLevel="1" x14ac:dyDescent="0.25">
      <c r="A93" s="47" t="s">
        <v>196</v>
      </c>
      <c r="B93" s="38">
        <v>76327.12</v>
      </c>
      <c r="C93" s="37">
        <f t="shared" si="1"/>
        <v>3.2343648698305487E-4</v>
      </c>
    </row>
    <row r="94" spans="1:3" hidden="1" outlineLevel="1" x14ac:dyDescent="0.25">
      <c r="A94" s="47" t="s">
        <v>195</v>
      </c>
      <c r="B94" s="38">
        <v>224276.21</v>
      </c>
      <c r="C94" s="37">
        <f t="shared" si="1"/>
        <v>9.5037136834553537E-4</v>
      </c>
    </row>
    <row r="95" spans="1:3" hidden="1" outlineLevel="1" x14ac:dyDescent="0.25">
      <c r="A95" s="47" t="s">
        <v>194</v>
      </c>
      <c r="B95" s="38">
        <v>48847.87</v>
      </c>
      <c r="C95" s="37">
        <f t="shared" si="1"/>
        <v>2.06993051348E-4</v>
      </c>
    </row>
    <row r="96" spans="1:3" hidden="1" outlineLevel="1" x14ac:dyDescent="0.25">
      <c r="A96" s="47" t="s">
        <v>193</v>
      </c>
      <c r="B96" s="38">
        <v>15424.36</v>
      </c>
      <c r="C96" s="37">
        <f t="shared" si="1"/>
        <v>6.5360789354582645E-5</v>
      </c>
    </row>
    <row r="97" spans="1:3" hidden="1" outlineLevel="1" x14ac:dyDescent="0.25">
      <c r="A97" s="47" t="s">
        <v>192</v>
      </c>
      <c r="B97" s="38">
        <v>218076.86</v>
      </c>
      <c r="C97" s="37">
        <f t="shared" si="1"/>
        <v>9.241015970561378E-4</v>
      </c>
    </row>
    <row r="98" spans="1:3" hidden="1" outlineLevel="1" x14ac:dyDescent="0.25">
      <c r="A98" s="47" t="s">
        <v>191</v>
      </c>
      <c r="B98" s="38">
        <v>53096.39</v>
      </c>
      <c r="C98" s="37">
        <f t="shared" si="1"/>
        <v>2.2499617243624815E-4</v>
      </c>
    </row>
    <row r="99" spans="1:3" hidden="1" outlineLevel="1" x14ac:dyDescent="0.25">
      <c r="A99" s="47" t="s">
        <v>190</v>
      </c>
      <c r="B99" s="38">
        <v>121650.59</v>
      </c>
      <c r="C99" s="37">
        <f t="shared" si="1"/>
        <v>5.1549487874055701E-4</v>
      </c>
    </row>
    <row r="100" spans="1:3" hidden="1" outlineLevel="1" x14ac:dyDescent="0.25">
      <c r="A100" s="47" t="s">
        <v>189</v>
      </c>
      <c r="B100" s="38">
        <v>75877.929999999993</v>
      </c>
      <c r="C100" s="37">
        <f t="shared" si="1"/>
        <v>3.2153304249847429E-4</v>
      </c>
    </row>
    <row r="101" spans="1:3" hidden="1" outlineLevel="1" x14ac:dyDescent="0.25">
      <c r="A101" s="47" t="s">
        <v>188</v>
      </c>
      <c r="B101" s="38">
        <v>122440.86</v>
      </c>
      <c r="C101" s="37">
        <f t="shared" si="1"/>
        <v>5.1884365113715868E-4</v>
      </c>
    </row>
    <row r="102" spans="1:3" hidden="1" outlineLevel="1" x14ac:dyDescent="0.25">
      <c r="A102" s="47" t="s">
        <v>187</v>
      </c>
      <c r="B102" s="38">
        <v>75460.289999999994</v>
      </c>
      <c r="C102" s="37">
        <f t="shared" si="1"/>
        <v>3.1976329126950611E-4</v>
      </c>
    </row>
    <row r="103" spans="1:3" hidden="1" outlineLevel="1" x14ac:dyDescent="0.25">
      <c r="A103" s="47" t="s">
        <v>186</v>
      </c>
      <c r="B103" s="38">
        <v>87029.79</v>
      </c>
      <c r="C103" s="37">
        <f t="shared" si="1"/>
        <v>3.6878909541553507E-4</v>
      </c>
    </row>
    <row r="104" spans="1:3" hidden="1" outlineLevel="1" x14ac:dyDescent="0.25">
      <c r="A104" s="47" t="s">
        <v>185</v>
      </c>
      <c r="B104" s="38">
        <v>284624.53999999998</v>
      </c>
      <c r="C104" s="37">
        <f t="shared" si="1"/>
        <v>1.2060976665537488E-3</v>
      </c>
    </row>
    <row r="105" spans="1:3" hidden="1" outlineLevel="1" x14ac:dyDescent="0.25">
      <c r="A105" s="47" t="s">
        <v>184</v>
      </c>
      <c r="B105" s="44">
        <v>962.61</v>
      </c>
      <c r="C105" s="37">
        <f t="shared" si="1"/>
        <v>4.0790638600638733E-6</v>
      </c>
    </row>
    <row r="106" spans="1:3" collapsed="1" x14ac:dyDescent="0.25">
      <c r="A106" s="48" t="s">
        <v>183</v>
      </c>
      <c r="B106" s="42">
        <v>2726888.8</v>
      </c>
      <c r="C106" s="41">
        <f t="shared" si="1"/>
        <v>1.1555202578918712E-2</v>
      </c>
    </row>
    <row r="107" spans="1:3" hidden="1" outlineLevel="1" x14ac:dyDescent="0.25">
      <c r="A107" s="47" t="s">
        <v>182</v>
      </c>
      <c r="B107" s="38">
        <v>120682.53</v>
      </c>
      <c r="C107" s="37">
        <f t="shared" si="1"/>
        <v>5.1139272048293096E-4</v>
      </c>
    </row>
    <row r="108" spans="1:3" hidden="1" outlineLevel="1" x14ac:dyDescent="0.25">
      <c r="A108" s="47" t="s">
        <v>181</v>
      </c>
      <c r="B108" s="38">
        <v>81639.45</v>
      </c>
      <c r="C108" s="37">
        <f t="shared" si="1"/>
        <v>3.4594750735032E-4</v>
      </c>
    </row>
    <row r="109" spans="1:3" hidden="1" outlineLevel="1" x14ac:dyDescent="0.25">
      <c r="A109" s="47" t="s">
        <v>180</v>
      </c>
      <c r="B109" s="38">
        <v>24851.48</v>
      </c>
      <c r="C109" s="37">
        <f t="shared" si="1"/>
        <v>1.0530824938147343E-4</v>
      </c>
    </row>
    <row r="110" spans="1:3" hidden="1" outlineLevel="1" x14ac:dyDescent="0.25">
      <c r="A110" s="47" t="s">
        <v>179</v>
      </c>
      <c r="B110" s="38">
        <v>10564.67</v>
      </c>
      <c r="C110" s="37">
        <f t="shared" si="1"/>
        <v>4.4767832861180542E-5</v>
      </c>
    </row>
    <row r="111" spans="1:3" hidden="1" outlineLevel="1" x14ac:dyDescent="0.25">
      <c r="A111" s="47" t="s">
        <v>178</v>
      </c>
      <c r="B111" s="38">
        <v>41916.97</v>
      </c>
      <c r="C111" s="37">
        <f t="shared" si="1"/>
        <v>1.7762333390509299E-4</v>
      </c>
    </row>
    <row r="112" spans="1:3" hidden="1" outlineLevel="1" x14ac:dyDescent="0.25">
      <c r="A112" s="47" t="s">
        <v>177</v>
      </c>
      <c r="B112" s="38">
        <v>1603.62</v>
      </c>
      <c r="C112" s="37">
        <f t="shared" si="1"/>
        <v>6.7953463887510286E-6</v>
      </c>
    </row>
    <row r="113" spans="1:3" hidden="1" outlineLevel="1" x14ac:dyDescent="0.25">
      <c r="A113" s="47" t="s">
        <v>176</v>
      </c>
      <c r="B113" s="38">
        <v>27579.14</v>
      </c>
      <c r="C113" s="37">
        <f t="shared" si="1"/>
        <v>1.1686671992358479E-4</v>
      </c>
    </row>
    <row r="114" spans="1:3" hidden="1" outlineLevel="1" x14ac:dyDescent="0.25">
      <c r="A114" s="47" t="s">
        <v>175</v>
      </c>
      <c r="B114" s="38">
        <v>42308.02</v>
      </c>
      <c r="C114" s="37">
        <f t="shared" si="1"/>
        <v>1.7928040989898249E-4</v>
      </c>
    </row>
    <row r="115" spans="1:3" hidden="1" outlineLevel="1" x14ac:dyDescent="0.25">
      <c r="A115" s="47" t="s">
        <v>174</v>
      </c>
      <c r="B115" s="38">
        <v>12446.79</v>
      </c>
      <c r="C115" s="37">
        <f t="shared" si="1"/>
        <v>5.2743324152880624E-5</v>
      </c>
    </row>
    <row r="116" spans="1:3" hidden="1" outlineLevel="1" x14ac:dyDescent="0.25">
      <c r="A116" s="47" t="s">
        <v>173</v>
      </c>
      <c r="B116" s="38">
        <v>12024.58</v>
      </c>
      <c r="C116" s="37">
        <f t="shared" si="1"/>
        <v>5.0954207529993299E-5</v>
      </c>
    </row>
    <row r="117" spans="1:3" hidden="1" outlineLevel="1" x14ac:dyDescent="0.25">
      <c r="A117" s="47" t="s">
        <v>172</v>
      </c>
      <c r="B117" s="44">
        <v>351.89</v>
      </c>
      <c r="C117" s="37">
        <f t="shared" si="1"/>
        <v>1.4911353317728635E-6</v>
      </c>
    </row>
    <row r="118" spans="1:3" hidden="1" outlineLevel="1" x14ac:dyDescent="0.25">
      <c r="A118" s="47" t="s">
        <v>171</v>
      </c>
      <c r="B118" s="38">
        <v>16692.05</v>
      </c>
      <c r="C118" s="37">
        <f t="shared" si="1"/>
        <v>7.0732630977632868E-5</v>
      </c>
    </row>
    <row r="119" spans="1:3" hidden="1" outlineLevel="1" x14ac:dyDescent="0.25">
      <c r="A119" s="47" t="s">
        <v>170</v>
      </c>
      <c r="B119" s="38">
        <v>32575.7</v>
      </c>
      <c r="C119" s="37">
        <f t="shared" si="1"/>
        <v>1.3803966360860859E-4</v>
      </c>
    </row>
    <row r="120" spans="1:3" hidden="1" outlineLevel="1" x14ac:dyDescent="0.25">
      <c r="A120" s="47" t="s">
        <v>169</v>
      </c>
      <c r="B120" s="38">
        <v>43446.9</v>
      </c>
      <c r="C120" s="37">
        <f t="shared" si="1"/>
        <v>1.8410641861377826E-4</v>
      </c>
    </row>
    <row r="121" spans="1:3" hidden="1" outlineLevel="1" x14ac:dyDescent="0.25">
      <c r="A121" s="47" t="s">
        <v>168</v>
      </c>
      <c r="B121" s="38">
        <v>331404.07</v>
      </c>
      <c r="C121" s="37">
        <f t="shared" si="1"/>
        <v>1.4043261185891255E-3</v>
      </c>
    </row>
    <row r="122" spans="1:3" hidden="1" outlineLevel="1" x14ac:dyDescent="0.25">
      <c r="A122" s="47" t="s">
        <v>167</v>
      </c>
      <c r="B122" s="38">
        <v>256898.99</v>
      </c>
      <c r="C122" s="37">
        <f t="shared" si="1"/>
        <v>1.0886105336490482E-3</v>
      </c>
    </row>
    <row r="123" spans="1:3" hidden="1" outlineLevel="1" x14ac:dyDescent="0.25">
      <c r="A123" s="47" t="s">
        <v>166</v>
      </c>
      <c r="B123" s="38">
        <v>23264.13</v>
      </c>
      <c r="C123" s="37">
        <f t="shared" si="1"/>
        <v>9.8581847185077811E-5</v>
      </c>
    </row>
    <row r="124" spans="1:3" hidden="1" outlineLevel="1" x14ac:dyDescent="0.25">
      <c r="A124" s="47" t="s">
        <v>165</v>
      </c>
      <c r="B124" s="38">
        <v>49409.25</v>
      </c>
      <c r="C124" s="37">
        <f t="shared" si="1"/>
        <v>2.0937190142203066E-4</v>
      </c>
    </row>
    <row r="125" spans="1:3" hidden="1" outlineLevel="1" x14ac:dyDescent="0.25">
      <c r="A125" s="47" t="s">
        <v>164</v>
      </c>
      <c r="B125" s="44">
        <v>440.68</v>
      </c>
      <c r="C125" s="37">
        <f t="shared" si="1"/>
        <v>1.8673833243504095E-6</v>
      </c>
    </row>
    <row r="126" spans="1:3" hidden="1" outlineLevel="1" x14ac:dyDescent="0.25">
      <c r="A126" s="47" t="s">
        <v>163</v>
      </c>
      <c r="B126" s="38">
        <v>31072.85</v>
      </c>
      <c r="C126" s="37">
        <f t="shared" si="1"/>
        <v>1.3167133051203054E-4</v>
      </c>
    </row>
    <row r="127" spans="1:3" hidden="1" outlineLevel="1" x14ac:dyDescent="0.25">
      <c r="A127" s="47" t="s">
        <v>162</v>
      </c>
      <c r="B127" s="38">
        <v>43226.26</v>
      </c>
      <c r="C127" s="37">
        <f t="shared" si="1"/>
        <v>1.8317145570036111E-4</v>
      </c>
    </row>
    <row r="128" spans="1:3" hidden="1" outlineLevel="1" x14ac:dyDescent="0.25">
      <c r="A128" s="47" t="s">
        <v>161</v>
      </c>
      <c r="B128" s="38">
        <v>53419.3</v>
      </c>
      <c r="C128" s="37">
        <f t="shared" si="1"/>
        <v>2.263645048980481E-4</v>
      </c>
    </row>
    <row r="129" spans="1:3" hidden="1" outlineLevel="1" x14ac:dyDescent="0.25">
      <c r="A129" s="47" t="s">
        <v>160</v>
      </c>
      <c r="B129" s="38">
        <v>26044.560000000001</v>
      </c>
      <c r="C129" s="37">
        <f t="shared" si="1"/>
        <v>1.1036393082064922E-4</v>
      </c>
    </row>
    <row r="130" spans="1:3" hidden="1" outlineLevel="1" x14ac:dyDescent="0.25">
      <c r="A130" s="47" t="s">
        <v>159</v>
      </c>
      <c r="B130" s="38">
        <v>9746.89</v>
      </c>
      <c r="C130" s="37">
        <f t="shared" si="1"/>
        <v>4.1302486725691569E-5</v>
      </c>
    </row>
    <row r="131" spans="1:3" hidden="1" outlineLevel="1" x14ac:dyDescent="0.25">
      <c r="A131" s="47" t="s">
        <v>158</v>
      </c>
      <c r="B131" s="38">
        <v>11169.84</v>
      </c>
      <c r="C131" s="37">
        <f t="shared" si="1"/>
        <v>4.7332243241495366E-5</v>
      </c>
    </row>
    <row r="132" spans="1:3" hidden="1" outlineLevel="1" x14ac:dyDescent="0.25">
      <c r="A132" s="47" t="s">
        <v>157</v>
      </c>
      <c r="B132" s="38">
        <v>9400.74</v>
      </c>
      <c r="C132" s="37">
        <f t="shared" ref="C132:C195" si="2">B132/$B$3</f>
        <v>3.9835674667681464E-5</v>
      </c>
    </row>
    <row r="133" spans="1:3" hidden="1" outlineLevel="1" x14ac:dyDescent="0.25">
      <c r="A133" s="47" t="s">
        <v>156</v>
      </c>
      <c r="B133" s="38">
        <v>23959.25</v>
      </c>
      <c r="C133" s="37">
        <f t="shared" si="2"/>
        <v>1.0152742106277241E-4</v>
      </c>
    </row>
    <row r="134" spans="1:3" hidden="1" outlineLevel="1" x14ac:dyDescent="0.25">
      <c r="A134" s="47" t="s">
        <v>155</v>
      </c>
      <c r="B134" s="38">
        <v>58529.13</v>
      </c>
      <c r="C134" s="37">
        <f t="shared" si="2"/>
        <v>2.4801743067699299E-4</v>
      </c>
    </row>
    <row r="135" spans="1:3" hidden="1" outlineLevel="1" x14ac:dyDescent="0.25">
      <c r="A135" s="47" t="s">
        <v>154</v>
      </c>
      <c r="B135" s="38">
        <v>31475.45</v>
      </c>
      <c r="C135" s="37">
        <f t="shared" si="2"/>
        <v>1.3337734967873536E-4</v>
      </c>
    </row>
    <row r="136" spans="1:3" hidden="1" outlineLevel="1" x14ac:dyDescent="0.25">
      <c r="A136" s="47" t="s">
        <v>153</v>
      </c>
      <c r="B136" s="38">
        <v>1895.17</v>
      </c>
      <c r="C136" s="37">
        <f t="shared" si="2"/>
        <v>8.0307907207251649E-6</v>
      </c>
    </row>
    <row r="137" spans="1:3" hidden="1" outlineLevel="1" x14ac:dyDescent="0.25">
      <c r="A137" s="47" t="s">
        <v>152</v>
      </c>
      <c r="B137" s="38">
        <v>36715.51</v>
      </c>
      <c r="C137" s="37">
        <f t="shared" si="2"/>
        <v>1.5558212562181336E-4</v>
      </c>
    </row>
    <row r="138" spans="1:3" hidden="1" outlineLevel="1" x14ac:dyDescent="0.25">
      <c r="A138" s="47" t="s">
        <v>151</v>
      </c>
      <c r="B138" s="38">
        <v>12712.33</v>
      </c>
      <c r="C138" s="37">
        <f t="shared" si="2"/>
        <v>5.386855100217718E-5</v>
      </c>
    </row>
    <row r="139" spans="1:3" hidden="1" outlineLevel="1" x14ac:dyDescent="0.25">
      <c r="A139" s="47" t="s">
        <v>150</v>
      </c>
      <c r="B139" s="38">
        <v>77771.06</v>
      </c>
      <c r="C139" s="37">
        <f t="shared" si="2"/>
        <v>3.2955518871075415E-4</v>
      </c>
    </row>
    <row r="140" spans="1:3" hidden="1" outlineLevel="1" x14ac:dyDescent="0.25">
      <c r="A140" s="47" t="s">
        <v>149</v>
      </c>
      <c r="B140" s="38">
        <v>61603.55</v>
      </c>
      <c r="C140" s="37">
        <f t="shared" si="2"/>
        <v>2.6104529815463982E-4</v>
      </c>
    </row>
    <row r="141" spans="1:3" hidden="1" outlineLevel="1" x14ac:dyDescent="0.25">
      <c r="A141" s="47" t="s">
        <v>148</v>
      </c>
      <c r="B141" s="38">
        <v>130308.81</v>
      </c>
      <c r="C141" s="37">
        <f t="shared" si="2"/>
        <v>5.5218412183431482E-4</v>
      </c>
    </row>
    <row r="142" spans="1:3" hidden="1" outlineLevel="1" x14ac:dyDescent="0.25">
      <c r="A142" s="47" t="s">
        <v>147</v>
      </c>
      <c r="B142" s="38">
        <v>80685.91</v>
      </c>
      <c r="C142" s="37">
        <f t="shared" si="2"/>
        <v>3.4190687765280466E-4</v>
      </c>
    </row>
    <row r="143" spans="1:3" hidden="1" outlineLevel="1" x14ac:dyDescent="0.25">
      <c r="A143" s="47" t="s">
        <v>146</v>
      </c>
      <c r="B143" s="38">
        <v>58295.58</v>
      </c>
      <c r="C143" s="37">
        <f t="shared" si="2"/>
        <v>2.4702776158513033E-4</v>
      </c>
    </row>
    <row r="144" spans="1:3" hidden="1" outlineLevel="1" x14ac:dyDescent="0.25">
      <c r="A144" s="47" t="s">
        <v>145</v>
      </c>
      <c r="B144" s="38">
        <v>26440.5</v>
      </c>
      <c r="C144" s="37">
        <f t="shared" si="2"/>
        <v>1.120417282097826E-4</v>
      </c>
    </row>
    <row r="145" spans="1:3" hidden="1" outlineLevel="1" x14ac:dyDescent="0.25">
      <c r="A145" s="47" t="s">
        <v>144</v>
      </c>
      <c r="B145" s="38">
        <v>2014.77</v>
      </c>
      <c r="C145" s="37">
        <f t="shared" si="2"/>
        <v>8.5375962158515795E-6</v>
      </c>
    </row>
    <row r="146" spans="1:3" hidden="1" outlineLevel="1" x14ac:dyDescent="0.25">
      <c r="A146" s="47" t="s">
        <v>143</v>
      </c>
      <c r="B146" s="38">
        <v>66296.73</v>
      </c>
      <c r="C146" s="37">
        <f t="shared" si="2"/>
        <v>2.8093266783371494E-4</v>
      </c>
    </row>
    <row r="147" spans="1:3" hidden="1" outlineLevel="1" x14ac:dyDescent="0.25">
      <c r="A147" s="47" t="s">
        <v>142</v>
      </c>
      <c r="B147" s="38">
        <v>12988.89</v>
      </c>
      <c r="C147" s="37">
        <f t="shared" si="2"/>
        <v>5.5040475147094916E-5</v>
      </c>
    </row>
    <row r="148" spans="1:3" hidden="1" outlineLevel="1" x14ac:dyDescent="0.25">
      <c r="A148" s="47" t="s">
        <v>141</v>
      </c>
      <c r="B148" s="38">
        <v>1385.93</v>
      </c>
      <c r="C148" s="37">
        <f t="shared" si="2"/>
        <v>5.8728841125464355E-6</v>
      </c>
    </row>
    <row r="149" spans="1:3" hidden="1" outlineLevel="1" x14ac:dyDescent="0.25">
      <c r="A149" s="47" t="s">
        <v>140</v>
      </c>
      <c r="B149" s="38">
        <v>3057.61</v>
      </c>
      <c r="C149" s="37">
        <f t="shared" si="2"/>
        <v>1.2956635033055859E-5</v>
      </c>
    </row>
    <row r="150" spans="1:3" hidden="1" outlineLevel="1" x14ac:dyDescent="0.25">
      <c r="A150" s="47" t="s">
        <v>139</v>
      </c>
      <c r="B150" s="38">
        <v>30312.99</v>
      </c>
      <c r="C150" s="37">
        <f t="shared" si="2"/>
        <v>1.2845142061632188E-4</v>
      </c>
    </row>
    <row r="151" spans="1:3" hidden="1" outlineLevel="1" x14ac:dyDescent="0.25">
      <c r="A151" s="47" t="s">
        <v>138</v>
      </c>
      <c r="B151" s="38">
        <v>116089.36</v>
      </c>
      <c r="C151" s="37">
        <f t="shared" si="2"/>
        <v>4.9192914359288248E-4</v>
      </c>
    </row>
    <row r="152" spans="1:3" hidden="1" outlineLevel="1" x14ac:dyDescent="0.25">
      <c r="A152" s="47" t="s">
        <v>137</v>
      </c>
      <c r="B152" s="38">
        <v>96846.720000000001</v>
      </c>
      <c r="C152" s="37">
        <f t="shared" si="2"/>
        <v>4.1038837693118199E-4</v>
      </c>
    </row>
    <row r="153" spans="1:3" hidden="1" outlineLevel="1" x14ac:dyDescent="0.25">
      <c r="A153" s="47" t="s">
        <v>136</v>
      </c>
      <c r="B153" s="38">
        <v>49191.63</v>
      </c>
      <c r="C153" s="37">
        <f t="shared" si="2"/>
        <v>2.0844973577111584E-4</v>
      </c>
    </row>
    <row r="154" spans="1:3" hidden="1" outlineLevel="1" x14ac:dyDescent="0.25">
      <c r="A154" s="47" t="s">
        <v>135</v>
      </c>
      <c r="B154" s="38">
        <v>27521.96</v>
      </c>
      <c r="C154" s="37">
        <f t="shared" si="2"/>
        <v>1.1662441943686801E-4</v>
      </c>
    </row>
    <row r="155" spans="1:3" hidden="1" outlineLevel="1" x14ac:dyDescent="0.25">
      <c r="A155" s="47" t="s">
        <v>134</v>
      </c>
      <c r="B155" s="38">
        <v>35656.97</v>
      </c>
      <c r="C155" s="37">
        <f t="shared" si="2"/>
        <v>1.5109655798961337E-4</v>
      </c>
    </row>
    <row r="156" spans="1:3" hidden="1" outlineLevel="1" x14ac:dyDescent="0.25">
      <c r="A156" s="47" t="s">
        <v>133</v>
      </c>
      <c r="B156" s="38">
        <v>63513.32</v>
      </c>
      <c r="C156" s="37">
        <f t="shared" si="2"/>
        <v>2.6913795643580682E-4</v>
      </c>
    </row>
    <row r="157" spans="1:3" hidden="1" outlineLevel="1" x14ac:dyDescent="0.25">
      <c r="A157" s="47" t="s">
        <v>132</v>
      </c>
      <c r="B157" s="38">
        <v>4112.0600000000004</v>
      </c>
      <c r="C157" s="37">
        <f t="shared" si="2"/>
        <v>1.7424871273323831E-5</v>
      </c>
    </row>
    <row r="158" spans="1:3" hidden="1" outlineLevel="1" x14ac:dyDescent="0.25">
      <c r="A158" s="47" t="s">
        <v>131</v>
      </c>
      <c r="B158" s="38">
        <v>58330.86</v>
      </c>
      <c r="C158" s="37">
        <f t="shared" si="2"/>
        <v>2.4717726073118437E-4</v>
      </c>
    </row>
    <row r="159" spans="1:3" hidden="1" outlineLevel="1" x14ac:dyDescent="0.25">
      <c r="A159" s="47" t="s">
        <v>130</v>
      </c>
      <c r="B159" s="38">
        <v>6699.47</v>
      </c>
      <c r="C159" s="37">
        <f t="shared" si="2"/>
        <v>2.8389031859820817E-5</v>
      </c>
    </row>
    <row r="160" spans="1:3" hidden="1" outlineLevel="1" x14ac:dyDescent="0.25">
      <c r="A160" s="47" t="s">
        <v>129</v>
      </c>
      <c r="B160" s="38">
        <v>23211.599999999999</v>
      </c>
      <c r="C160" s="37">
        <f t="shared" si="2"/>
        <v>9.8359251092611328E-5</v>
      </c>
    </row>
    <row r="161" spans="1:3" hidden="1" outlineLevel="1" x14ac:dyDescent="0.25">
      <c r="A161" s="47" t="s">
        <v>128</v>
      </c>
      <c r="B161" s="38">
        <v>42614.2</v>
      </c>
      <c r="C161" s="37">
        <f t="shared" si="2"/>
        <v>1.8057784891652268E-4</v>
      </c>
    </row>
    <row r="162" spans="1:3" hidden="1" outlineLevel="1" x14ac:dyDescent="0.25">
      <c r="A162" s="47" t="s">
        <v>127</v>
      </c>
      <c r="B162" s="38">
        <v>3703.93</v>
      </c>
      <c r="C162" s="37">
        <f t="shared" si="2"/>
        <v>1.5695418708725631E-5</v>
      </c>
    </row>
    <row r="163" spans="1:3" hidden="1" outlineLevel="1" x14ac:dyDescent="0.25">
      <c r="A163" s="47" t="s">
        <v>126</v>
      </c>
      <c r="B163" s="38">
        <v>64478.65</v>
      </c>
      <c r="C163" s="37">
        <f t="shared" si="2"/>
        <v>2.7322854630713108E-4</v>
      </c>
    </row>
    <row r="164" spans="1:3" hidden="1" outlineLevel="1" x14ac:dyDescent="0.25">
      <c r="A164" s="47" t="s">
        <v>125</v>
      </c>
      <c r="B164" s="38">
        <v>2120.3200000000002</v>
      </c>
      <c r="C164" s="37">
        <f t="shared" si="2"/>
        <v>8.9848647778130633E-6</v>
      </c>
    </row>
    <row r="165" spans="1:3" hidden="1" outlineLevel="1" x14ac:dyDescent="0.25">
      <c r="A165" s="47" t="s">
        <v>124</v>
      </c>
      <c r="B165" s="38">
        <v>102167.23</v>
      </c>
      <c r="C165" s="37">
        <f t="shared" si="2"/>
        <v>4.3293406008231114E-4</v>
      </c>
    </row>
    <row r="166" spans="1:3" collapsed="1" x14ac:dyDescent="0.25">
      <c r="A166" s="43" t="s">
        <v>123</v>
      </c>
      <c r="B166" s="42">
        <v>1069366.6599999999</v>
      </c>
      <c r="C166" s="41">
        <f t="shared" si="2"/>
        <v>4.5314456487707492E-3</v>
      </c>
    </row>
    <row r="167" spans="1:3" x14ac:dyDescent="0.25">
      <c r="A167" s="48" t="s">
        <v>122</v>
      </c>
      <c r="B167" s="42">
        <v>137877.48000000001</v>
      </c>
      <c r="C167" s="41">
        <f t="shared" si="2"/>
        <v>5.8425639229249592E-4</v>
      </c>
    </row>
    <row r="168" spans="1:3" x14ac:dyDescent="0.25">
      <c r="A168" s="47" t="s">
        <v>121</v>
      </c>
      <c r="B168" s="38">
        <v>19192.939999999999</v>
      </c>
      <c r="C168" s="37">
        <f t="shared" si="2"/>
        <v>8.1330162705949769E-5</v>
      </c>
    </row>
    <row r="169" spans="1:3" x14ac:dyDescent="0.25">
      <c r="A169" s="47" t="s">
        <v>120</v>
      </c>
      <c r="B169" s="38">
        <v>118684.54</v>
      </c>
      <c r="C169" s="37">
        <f t="shared" si="2"/>
        <v>5.0292622958654607E-4</v>
      </c>
    </row>
    <row r="170" spans="1:3" x14ac:dyDescent="0.25">
      <c r="A170" s="48" t="s">
        <v>119</v>
      </c>
      <c r="B170" s="42">
        <v>804926.45</v>
      </c>
      <c r="C170" s="41">
        <f t="shared" si="2"/>
        <v>3.4108791641521592E-3</v>
      </c>
    </row>
    <row r="171" spans="1:3" x14ac:dyDescent="0.25">
      <c r="A171" s="47" t="s">
        <v>118</v>
      </c>
      <c r="B171" s="38">
        <v>773515.98</v>
      </c>
      <c r="C171" s="37">
        <f t="shared" si="2"/>
        <v>3.2777771674924318E-3</v>
      </c>
    </row>
    <row r="172" spans="1:3" x14ac:dyDescent="0.25">
      <c r="A172" s="47" t="s">
        <v>117</v>
      </c>
      <c r="B172" s="38">
        <v>31410.47</v>
      </c>
      <c r="C172" s="37">
        <f t="shared" si="2"/>
        <v>1.331019966597277E-4</v>
      </c>
    </row>
    <row r="173" spans="1:3" x14ac:dyDescent="0.25">
      <c r="A173" s="48" t="s">
        <v>116</v>
      </c>
      <c r="B173" s="42">
        <v>17109.63</v>
      </c>
      <c r="C173" s="41">
        <f t="shared" si="2"/>
        <v>7.2502127956352672E-5</v>
      </c>
    </row>
    <row r="174" spans="1:3" x14ac:dyDescent="0.25">
      <c r="A174" s="47" t="s">
        <v>115</v>
      </c>
      <c r="B174" s="38">
        <v>17109.63</v>
      </c>
      <c r="C174" s="37">
        <f t="shared" si="2"/>
        <v>7.2502127956352672E-5</v>
      </c>
    </row>
    <row r="175" spans="1:3" x14ac:dyDescent="0.25">
      <c r="A175" s="48" t="s">
        <v>114</v>
      </c>
      <c r="B175" s="42">
        <v>109453.1</v>
      </c>
      <c r="C175" s="41">
        <f t="shared" si="2"/>
        <v>4.6380796436974178E-4</v>
      </c>
    </row>
    <row r="176" spans="1:3" x14ac:dyDescent="0.25">
      <c r="A176" s="47" t="s">
        <v>113</v>
      </c>
      <c r="B176" s="38">
        <v>109453.1</v>
      </c>
      <c r="C176" s="37">
        <f t="shared" si="2"/>
        <v>4.6380796436974178E-4</v>
      </c>
    </row>
    <row r="177" spans="1:3" x14ac:dyDescent="0.25">
      <c r="A177" s="45" t="s">
        <v>112</v>
      </c>
      <c r="B177" s="42">
        <v>703749.42</v>
      </c>
      <c r="C177" s="41">
        <f t="shared" si="2"/>
        <v>2.9821410806691309E-3</v>
      </c>
    </row>
    <row r="178" spans="1:3" x14ac:dyDescent="0.25">
      <c r="A178" s="39" t="s">
        <v>111</v>
      </c>
      <c r="B178" s="38">
        <v>703749.42</v>
      </c>
      <c r="C178" s="37">
        <f t="shared" si="2"/>
        <v>2.9821410806691309E-3</v>
      </c>
    </row>
    <row r="179" spans="1:3" x14ac:dyDescent="0.25">
      <c r="A179" s="45" t="s">
        <v>110</v>
      </c>
      <c r="B179" s="42">
        <v>15623845.83</v>
      </c>
      <c r="C179" s="41">
        <f t="shared" si="2"/>
        <v>6.6206111385049657E-2</v>
      </c>
    </row>
    <row r="180" spans="1:3" x14ac:dyDescent="0.25">
      <c r="A180" s="43" t="s">
        <v>109</v>
      </c>
      <c r="B180" s="42">
        <v>5714478.2300000004</v>
      </c>
      <c r="C180" s="41">
        <f t="shared" si="2"/>
        <v>2.4215125156724707E-2</v>
      </c>
    </row>
    <row r="181" spans="1:3" x14ac:dyDescent="0.25">
      <c r="A181" s="40" t="s">
        <v>108</v>
      </c>
      <c r="B181" s="38">
        <v>1759547</v>
      </c>
      <c r="C181" s="37">
        <f t="shared" si="2"/>
        <v>7.4560876967658838E-3</v>
      </c>
    </row>
    <row r="182" spans="1:3" x14ac:dyDescent="0.25">
      <c r="A182" s="40" t="s">
        <v>107</v>
      </c>
      <c r="B182" s="38">
        <v>884745.72</v>
      </c>
      <c r="C182" s="37">
        <f t="shared" si="2"/>
        <v>3.7491136512172018E-3</v>
      </c>
    </row>
    <row r="183" spans="1:3" x14ac:dyDescent="0.25">
      <c r="A183" s="40" t="s">
        <v>106</v>
      </c>
      <c r="B183" s="38">
        <v>1674460.56</v>
      </c>
      <c r="C183" s="37">
        <f t="shared" si="2"/>
        <v>7.0955335550205324E-3</v>
      </c>
    </row>
    <row r="184" spans="1:3" x14ac:dyDescent="0.25">
      <c r="A184" s="40" t="s">
        <v>105</v>
      </c>
      <c r="B184" s="38">
        <v>1136038.92</v>
      </c>
      <c r="C184" s="37">
        <f t="shared" si="2"/>
        <v>4.8139696265341037E-3</v>
      </c>
    </row>
    <row r="185" spans="1:3" x14ac:dyDescent="0.25">
      <c r="A185" s="40" t="s">
        <v>104</v>
      </c>
      <c r="B185" s="38">
        <v>259686.03</v>
      </c>
      <c r="C185" s="37">
        <f t="shared" si="2"/>
        <v>1.1004206271869842E-3</v>
      </c>
    </row>
    <row r="186" spans="1:3" x14ac:dyDescent="0.25">
      <c r="A186" s="43" t="s">
        <v>103</v>
      </c>
      <c r="B186" s="42">
        <v>9909367.5999999996</v>
      </c>
      <c r="C186" s="41">
        <f t="shared" si="2"/>
        <v>4.1990986228324943E-2</v>
      </c>
    </row>
    <row r="187" spans="1:3" x14ac:dyDescent="0.25">
      <c r="A187" s="48" t="s">
        <v>102</v>
      </c>
      <c r="B187" s="42">
        <v>2159134.0499999998</v>
      </c>
      <c r="C187" s="41">
        <f t="shared" si="2"/>
        <v>9.149339475372522E-3</v>
      </c>
    </row>
    <row r="188" spans="1:3" x14ac:dyDescent="0.25">
      <c r="A188" s="47" t="s">
        <v>101</v>
      </c>
      <c r="B188" s="38">
        <v>443511.39</v>
      </c>
      <c r="C188" s="37">
        <f t="shared" si="2"/>
        <v>1.8793813511969477E-3</v>
      </c>
    </row>
    <row r="189" spans="1:3" x14ac:dyDescent="0.25">
      <c r="A189" s="47" t="s">
        <v>100</v>
      </c>
      <c r="B189" s="38">
        <v>82716</v>
      </c>
      <c r="C189" s="37">
        <f t="shared" si="2"/>
        <v>3.5050939243207874E-4</v>
      </c>
    </row>
    <row r="190" spans="1:3" x14ac:dyDescent="0.25">
      <c r="A190" s="47" t="s">
        <v>99</v>
      </c>
      <c r="B190" s="38">
        <v>86111.39</v>
      </c>
      <c r="C190" s="37">
        <f t="shared" si="2"/>
        <v>3.6489737161349414E-4</v>
      </c>
    </row>
    <row r="191" spans="1:3" x14ac:dyDescent="0.25">
      <c r="A191" s="47" t="s">
        <v>98</v>
      </c>
      <c r="B191" s="38">
        <v>1036303.17</v>
      </c>
      <c r="C191" s="37">
        <f t="shared" si="2"/>
        <v>4.3913389730177626E-3</v>
      </c>
    </row>
    <row r="192" spans="1:3" x14ac:dyDescent="0.25">
      <c r="A192" s="47" t="s">
        <v>97</v>
      </c>
      <c r="B192" s="38">
        <v>30244.75</v>
      </c>
      <c r="C192" s="37">
        <f t="shared" si="2"/>
        <v>1.281622533338183E-4</v>
      </c>
    </row>
    <row r="193" spans="1:3" x14ac:dyDescent="0.25">
      <c r="A193" s="47" t="s">
        <v>96</v>
      </c>
      <c r="B193" s="38">
        <v>1414.5</v>
      </c>
      <c r="C193" s="37">
        <f t="shared" si="2"/>
        <v>5.9939496058220342E-6</v>
      </c>
    </row>
    <row r="194" spans="1:3" x14ac:dyDescent="0.25">
      <c r="A194" s="47" t="s">
        <v>95</v>
      </c>
      <c r="B194" s="38">
        <v>3600</v>
      </c>
      <c r="C194" s="37">
        <f t="shared" si="2"/>
        <v>1.5255014903470712E-5</v>
      </c>
    </row>
    <row r="195" spans="1:3" x14ac:dyDescent="0.25">
      <c r="A195" s="47" t="s">
        <v>94</v>
      </c>
      <c r="B195" s="38">
        <v>1357.63</v>
      </c>
      <c r="C195" s="37">
        <f t="shared" si="2"/>
        <v>5.7529627453885964E-6</v>
      </c>
    </row>
    <row r="196" spans="1:3" x14ac:dyDescent="0.25">
      <c r="A196" s="47" t="s">
        <v>93</v>
      </c>
      <c r="B196" s="38">
        <v>84048.3</v>
      </c>
      <c r="C196" s="37">
        <f t="shared" ref="C196:C259" si="3">B196/$B$3</f>
        <v>3.5615501919760486E-4</v>
      </c>
    </row>
    <row r="197" spans="1:3" x14ac:dyDescent="0.25">
      <c r="A197" s="47" t="s">
        <v>92</v>
      </c>
      <c r="B197" s="38">
        <v>208150.7</v>
      </c>
      <c r="C197" s="37">
        <f t="shared" si="3"/>
        <v>8.8203945296329485E-4</v>
      </c>
    </row>
    <row r="198" spans="1:3" x14ac:dyDescent="0.25">
      <c r="A198" s="47" t="s">
        <v>91</v>
      </c>
      <c r="B198" s="38">
        <v>42851</v>
      </c>
      <c r="C198" s="37">
        <f t="shared" si="3"/>
        <v>1.8158128989683987E-4</v>
      </c>
    </row>
    <row r="199" spans="1:3" x14ac:dyDescent="0.25">
      <c r="A199" s="47" t="s">
        <v>90</v>
      </c>
      <c r="B199" s="38">
        <v>138825.22</v>
      </c>
      <c r="C199" s="37">
        <f t="shared" si="3"/>
        <v>5.8827244446600017E-4</v>
      </c>
    </row>
    <row r="200" spans="1:3" x14ac:dyDescent="0.25">
      <c r="A200" s="40" t="s">
        <v>89</v>
      </c>
      <c r="B200" s="38">
        <v>118596.27</v>
      </c>
      <c r="C200" s="37">
        <f t="shared" si="3"/>
        <v>5.0255218509612134E-4</v>
      </c>
    </row>
    <row r="201" spans="1:3" x14ac:dyDescent="0.25">
      <c r="A201" s="40" t="s">
        <v>88</v>
      </c>
      <c r="B201" s="38">
        <v>48344.76</v>
      </c>
      <c r="C201" s="37">
        <f t="shared" si="3"/>
        <v>2.0486112064019857E-4</v>
      </c>
    </row>
    <row r="202" spans="1:3" x14ac:dyDescent="0.25">
      <c r="A202" s="40" t="s">
        <v>87</v>
      </c>
      <c r="B202" s="38">
        <v>3457810.67</v>
      </c>
      <c r="C202" s="37">
        <f t="shared" si="3"/>
        <v>1.4652487028952792E-2</v>
      </c>
    </row>
    <row r="203" spans="1:3" x14ac:dyDescent="0.25">
      <c r="A203" s="40" t="s">
        <v>86</v>
      </c>
      <c r="B203" s="38">
        <v>383898.31</v>
      </c>
      <c r="C203" s="37">
        <f t="shared" si="3"/>
        <v>1.6267706779075611E-3</v>
      </c>
    </row>
    <row r="204" spans="1:3" x14ac:dyDescent="0.25">
      <c r="A204" s="48" t="s">
        <v>85</v>
      </c>
      <c r="B204" s="42">
        <v>146909.03</v>
      </c>
      <c r="C204" s="41">
        <f t="shared" si="3"/>
        <v>6.2252762280678498E-4</v>
      </c>
    </row>
    <row r="205" spans="1:3" x14ac:dyDescent="0.25">
      <c r="A205" s="47" t="s">
        <v>84</v>
      </c>
      <c r="B205" s="38">
        <v>24600</v>
      </c>
      <c r="C205" s="37">
        <f t="shared" si="3"/>
        <v>1.042426018403832E-4</v>
      </c>
    </row>
    <row r="206" spans="1:3" x14ac:dyDescent="0.25">
      <c r="A206" s="47" t="s">
        <v>83</v>
      </c>
      <c r="B206" s="38">
        <v>24431.08</v>
      </c>
      <c r="C206" s="37">
        <f t="shared" si="3"/>
        <v>1.0352680264107925E-4</v>
      </c>
    </row>
    <row r="207" spans="1:3" x14ac:dyDescent="0.25">
      <c r="A207" s="47" t="s">
        <v>82</v>
      </c>
      <c r="B207" s="38">
        <v>25558.85</v>
      </c>
      <c r="C207" s="37">
        <f t="shared" si="3"/>
        <v>1.0830573268488123E-4</v>
      </c>
    </row>
    <row r="208" spans="1:3" x14ac:dyDescent="0.25">
      <c r="A208" s="47" t="s">
        <v>81</v>
      </c>
      <c r="B208" s="38">
        <v>1211.8</v>
      </c>
      <c r="C208" s="37">
        <f t="shared" si="3"/>
        <v>5.1350075166738356E-6</v>
      </c>
    </row>
    <row r="209" spans="1:3" x14ac:dyDescent="0.25">
      <c r="A209" s="47" t="s">
        <v>80</v>
      </c>
      <c r="B209" s="44">
        <v>364</v>
      </c>
      <c r="C209" s="37">
        <f t="shared" si="3"/>
        <v>1.5424515069064831E-6</v>
      </c>
    </row>
    <row r="210" spans="1:3" x14ac:dyDescent="0.25">
      <c r="A210" s="47" t="s">
        <v>79</v>
      </c>
      <c r="B210" s="38">
        <v>70743.3</v>
      </c>
      <c r="C210" s="37">
        <f t="shared" si="3"/>
        <v>2.9977502661686101E-4</v>
      </c>
    </row>
    <row r="211" spans="1:3" x14ac:dyDescent="0.25">
      <c r="A211" s="40" t="s">
        <v>78</v>
      </c>
      <c r="B211" s="38">
        <v>55797.64</v>
      </c>
      <c r="C211" s="37">
        <f t="shared" si="3"/>
        <v>2.3644273049402598E-4</v>
      </c>
    </row>
    <row r="212" spans="1:3" x14ac:dyDescent="0.25">
      <c r="A212" s="40" t="s">
        <v>77</v>
      </c>
      <c r="B212" s="38">
        <v>3538876.87</v>
      </c>
      <c r="C212" s="37">
        <f t="shared" si="3"/>
        <v>1.4996005387054942E-2</v>
      </c>
    </row>
    <row r="213" spans="1:3" x14ac:dyDescent="0.25">
      <c r="A213" s="46" t="s">
        <v>76</v>
      </c>
      <c r="B213" s="38">
        <v>874334.46</v>
      </c>
      <c r="C213" s="37">
        <f t="shared" si="3"/>
        <v>3.7049958938661161E-3</v>
      </c>
    </row>
    <row r="214" spans="1:3" x14ac:dyDescent="0.25">
      <c r="A214" s="45" t="s">
        <v>75</v>
      </c>
      <c r="B214" s="42">
        <v>330217.13</v>
      </c>
      <c r="C214" s="41">
        <f t="shared" si="3"/>
        <v>1.3992964554253684E-3</v>
      </c>
    </row>
    <row r="215" spans="1:3" x14ac:dyDescent="0.25">
      <c r="A215" s="39" t="s">
        <v>74</v>
      </c>
      <c r="B215" s="38">
        <v>19594.91</v>
      </c>
      <c r="C215" s="37">
        <f t="shared" si="3"/>
        <v>8.3033512245046472E-5</v>
      </c>
    </row>
    <row r="216" spans="1:3" x14ac:dyDescent="0.25">
      <c r="A216" s="39" t="s">
        <v>73</v>
      </c>
      <c r="B216" s="38">
        <v>198264.85</v>
      </c>
      <c r="C216" s="37">
        <f t="shared" si="3"/>
        <v>8.4014812266232928E-4</v>
      </c>
    </row>
    <row r="217" spans="1:3" x14ac:dyDescent="0.25">
      <c r="A217" s="39" t="s">
        <v>72</v>
      </c>
      <c r="B217" s="38">
        <v>112357.37</v>
      </c>
      <c r="C217" s="37">
        <f t="shared" si="3"/>
        <v>4.7611482051799256E-4</v>
      </c>
    </row>
    <row r="218" spans="1:3" x14ac:dyDescent="0.25">
      <c r="A218" s="45" t="s">
        <v>71</v>
      </c>
      <c r="B218" s="42">
        <v>4569111.16</v>
      </c>
      <c r="C218" s="41">
        <f t="shared" si="3"/>
        <v>1.9361627455948435E-2</v>
      </c>
    </row>
    <row r="219" spans="1:3" x14ac:dyDescent="0.25">
      <c r="A219" s="39" t="s">
        <v>70</v>
      </c>
      <c r="B219" s="38">
        <v>35679.800000000003</v>
      </c>
      <c r="C219" s="37">
        <f t="shared" si="3"/>
        <v>1.5119330020912621E-4</v>
      </c>
    </row>
    <row r="220" spans="1:3" x14ac:dyDescent="0.25">
      <c r="A220" s="43" t="s">
        <v>69</v>
      </c>
      <c r="B220" s="42">
        <v>1369516.7</v>
      </c>
      <c r="C220" s="41">
        <f t="shared" si="3"/>
        <v>5.8033326858477861E-3</v>
      </c>
    </row>
    <row r="221" spans="1:3" x14ac:dyDescent="0.25">
      <c r="A221" s="40" t="s">
        <v>68</v>
      </c>
      <c r="B221" s="38">
        <v>1369516.7</v>
      </c>
      <c r="C221" s="37">
        <f t="shared" si="3"/>
        <v>5.8033326858477861E-3</v>
      </c>
    </row>
    <row r="222" spans="1:3" x14ac:dyDescent="0.25">
      <c r="A222" s="39" t="s">
        <v>67</v>
      </c>
      <c r="B222" s="38">
        <v>32489.86</v>
      </c>
      <c r="C222" s="37">
        <f t="shared" si="3"/>
        <v>1.376759162532436E-4</v>
      </c>
    </row>
    <row r="223" spans="1:3" x14ac:dyDescent="0.25">
      <c r="A223" s="39" t="s">
        <v>66</v>
      </c>
      <c r="B223" s="38">
        <v>16938.05</v>
      </c>
      <c r="C223" s="37">
        <f t="shared" si="3"/>
        <v>7.1775056996036698E-5</v>
      </c>
    </row>
    <row r="224" spans="1:3" x14ac:dyDescent="0.25">
      <c r="A224" s="39" t="s">
        <v>65</v>
      </c>
      <c r="B224" s="38">
        <v>267082.92</v>
      </c>
      <c r="C224" s="37">
        <f t="shared" si="3"/>
        <v>1.1317649791840211E-3</v>
      </c>
    </row>
    <row r="225" spans="1:3" x14ac:dyDescent="0.25">
      <c r="A225" s="43" t="s">
        <v>64</v>
      </c>
      <c r="B225" s="42">
        <v>886715.33</v>
      </c>
      <c r="C225" s="41">
        <f t="shared" si="3"/>
        <v>3.7574598817460975E-3</v>
      </c>
    </row>
    <row r="226" spans="1:3" x14ac:dyDescent="0.25">
      <c r="A226" s="40" t="s">
        <v>63</v>
      </c>
      <c r="B226" s="38">
        <v>131530.39000000001</v>
      </c>
      <c r="C226" s="37">
        <f t="shared" si="3"/>
        <v>5.5736057214147647E-4</v>
      </c>
    </row>
    <row r="227" spans="1:3" x14ac:dyDescent="0.25">
      <c r="A227" s="40" t="s">
        <v>62</v>
      </c>
      <c r="B227" s="38">
        <v>85945.12</v>
      </c>
      <c r="C227" s="37">
        <f t="shared" si="3"/>
        <v>3.6419280180016077E-4</v>
      </c>
    </row>
    <row r="228" spans="1:3" x14ac:dyDescent="0.25">
      <c r="A228" s="40" t="s">
        <v>61</v>
      </c>
      <c r="B228" s="38">
        <v>112656.82</v>
      </c>
      <c r="C228" s="37">
        <f t="shared" si="3"/>
        <v>4.7738374113267157E-4</v>
      </c>
    </row>
    <row r="229" spans="1:3" x14ac:dyDescent="0.25">
      <c r="A229" s="40" t="s">
        <v>60</v>
      </c>
      <c r="B229" s="38">
        <v>376808.92</v>
      </c>
      <c r="C229" s="37">
        <f t="shared" si="3"/>
        <v>1.5967293584335288E-3</v>
      </c>
    </row>
    <row r="230" spans="1:3" x14ac:dyDescent="0.25">
      <c r="A230" s="40" t="s">
        <v>59</v>
      </c>
      <c r="B230" s="38">
        <v>179774.07999999999</v>
      </c>
      <c r="C230" s="37">
        <f t="shared" si="3"/>
        <v>7.6179340823826001E-4</v>
      </c>
    </row>
    <row r="231" spans="1:3" x14ac:dyDescent="0.25">
      <c r="A231" s="39" t="s">
        <v>58</v>
      </c>
      <c r="B231" s="38">
        <v>19037.28</v>
      </c>
      <c r="C231" s="37">
        <f t="shared" si="3"/>
        <v>8.0670552811540249E-5</v>
      </c>
    </row>
    <row r="232" spans="1:3" x14ac:dyDescent="0.25">
      <c r="A232" s="39" t="s">
        <v>57</v>
      </c>
      <c r="B232" s="38">
        <v>74398.19</v>
      </c>
      <c r="C232" s="37">
        <f t="shared" si="3"/>
        <v>3.1526263812256826E-4</v>
      </c>
    </row>
    <row r="233" spans="1:3" x14ac:dyDescent="0.25">
      <c r="A233" s="39" t="s">
        <v>56</v>
      </c>
      <c r="B233" s="38">
        <v>10964</v>
      </c>
      <c r="C233" s="37">
        <f t="shared" si="3"/>
        <v>4.6459995389348031E-5</v>
      </c>
    </row>
    <row r="234" spans="1:3" x14ac:dyDescent="0.25">
      <c r="A234" s="39" t="s">
        <v>55</v>
      </c>
      <c r="B234" s="38">
        <v>699490.4</v>
      </c>
      <c r="C234" s="37">
        <f t="shared" si="3"/>
        <v>2.964093465787414E-3</v>
      </c>
    </row>
    <row r="235" spans="1:3" x14ac:dyDescent="0.25">
      <c r="A235" s="39" t="s">
        <v>54</v>
      </c>
      <c r="B235" s="38">
        <v>644506.51</v>
      </c>
      <c r="C235" s="37">
        <f t="shared" si="3"/>
        <v>2.7310990042871933E-3</v>
      </c>
    </row>
    <row r="236" spans="1:3" x14ac:dyDescent="0.25">
      <c r="A236" s="39" t="s">
        <v>53</v>
      </c>
      <c r="B236" s="38">
        <v>338857.31</v>
      </c>
      <c r="C236" s="37">
        <f t="shared" si="3"/>
        <v>1.4359092539444431E-3</v>
      </c>
    </row>
    <row r="237" spans="1:3" x14ac:dyDescent="0.25">
      <c r="A237" s="39" t="s">
        <v>52</v>
      </c>
      <c r="B237" s="38">
        <v>173434.81</v>
      </c>
      <c r="C237" s="37">
        <f t="shared" si="3"/>
        <v>7.3493072536961427E-4</v>
      </c>
    </row>
    <row r="238" spans="1:3" x14ac:dyDescent="0.25">
      <c r="A238" s="45" t="s">
        <v>51</v>
      </c>
      <c r="B238" s="42">
        <v>13381554.050000001</v>
      </c>
      <c r="C238" s="41">
        <f t="shared" si="3"/>
        <v>5.6704390684541361E-2</v>
      </c>
    </row>
    <row r="239" spans="1:3" x14ac:dyDescent="0.25">
      <c r="A239" s="39" t="s">
        <v>50</v>
      </c>
      <c r="B239" s="38">
        <v>172800</v>
      </c>
      <c r="C239" s="37">
        <f t="shared" si="3"/>
        <v>7.3224071536659419E-4</v>
      </c>
    </row>
    <row r="240" spans="1:3" x14ac:dyDescent="0.25">
      <c r="A240" s="39" t="s">
        <v>49</v>
      </c>
      <c r="B240" s="38">
        <v>180128.58</v>
      </c>
      <c r="C240" s="37">
        <f t="shared" si="3"/>
        <v>7.6329560345583791E-4</v>
      </c>
    </row>
    <row r="241" spans="1:3" x14ac:dyDescent="0.25">
      <c r="A241" s="43" t="s">
        <v>48</v>
      </c>
      <c r="B241" s="42">
        <v>935314.1</v>
      </c>
      <c r="C241" s="41">
        <f t="shared" si="3"/>
        <v>3.96339737081286E-3</v>
      </c>
    </row>
    <row r="242" spans="1:3" x14ac:dyDescent="0.25">
      <c r="A242" s="40" t="s">
        <v>47</v>
      </c>
      <c r="B242" s="38">
        <v>2700</v>
      </c>
      <c r="C242" s="37">
        <f t="shared" si="3"/>
        <v>1.1441261177603034E-5</v>
      </c>
    </row>
    <row r="243" spans="1:3" x14ac:dyDescent="0.25">
      <c r="A243" s="40" t="s">
        <v>46</v>
      </c>
      <c r="B243" s="38">
        <v>3537.6</v>
      </c>
      <c r="C243" s="37">
        <f t="shared" si="3"/>
        <v>1.4990594645143886E-5</v>
      </c>
    </row>
    <row r="244" spans="1:3" x14ac:dyDescent="0.25">
      <c r="A244" s="40" t="s">
        <v>45</v>
      </c>
      <c r="B244" s="38">
        <v>929076.5</v>
      </c>
      <c r="C244" s="37">
        <f t="shared" si="3"/>
        <v>3.9369655149901137E-3</v>
      </c>
    </row>
    <row r="245" spans="1:3" x14ac:dyDescent="0.25">
      <c r="A245" s="39" t="s">
        <v>44</v>
      </c>
      <c r="B245" s="38">
        <v>307374.46999999997</v>
      </c>
      <c r="C245" s="37">
        <f t="shared" si="3"/>
        <v>1.3025005891101143E-3</v>
      </c>
    </row>
    <row r="246" spans="1:3" x14ac:dyDescent="0.25">
      <c r="A246" s="43" t="s">
        <v>43</v>
      </c>
      <c r="B246" s="42">
        <v>887914.58</v>
      </c>
      <c r="C246" s="41">
        <f t="shared" si="3"/>
        <v>3.7625417085858162E-3</v>
      </c>
    </row>
    <row r="247" spans="1:3" x14ac:dyDescent="0.25">
      <c r="A247" s="40" t="s">
        <v>42</v>
      </c>
      <c r="B247" s="38">
        <v>341146.4</v>
      </c>
      <c r="C247" s="37">
        <f t="shared" si="3"/>
        <v>1.4456092822959393E-3</v>
      </c>
    </row>
    <row r="248" spans="1:3" x14ac:dyDescent="0.25">
      <c r="A248" s="40" t="s">
        <v>41</v>
      </c>
      <c r="B248" s="38">
        <v>88744.16</v>
      </c>
      <c r="C248" s="37">
        <f t="shared" si="3"/>
        <v>3.7605374538777489E-4</v>
      </c>
    </row>
    <row r="249" spans="1:3" x14ac:dyDescent="0.25">
      <c r="A249" s="40" t="s">
        <v>40</v>
      </c>
      <c r="B249" s="38">
        <v>247064.02</v>
      </c>
      <c r="C249" s="37">
        <f t="shared" si="3"/>
        <v>1.0469348075587185E-3</v>
      </c>
    </row>
    <row r="250" spans="1:3" x14ac:dyDescent="0.25">
      <c r="A250" s="40" t="s">
        <v>39</v>
      </c>
      <c r="B250" s="38">
        <v>154000</v>
      </c>
      <c r="C250" s="37">
        <f t="shared" si="3"/>
        <v>6.5257563753735827E-4</v>
      </c>
    </row>
    <row r="251" spans="1:3" x14ac:dyDescent="0.25">
      <c r="A251" s="40" t="s">
        <v>38</v>
      </c>
      <c r="B251" s="38">
        <v>56960</v>
      </c>
      <c r="C251" s="37">
        <f t="shared" si="3"/>
        <v>2.413682358060255E-4</v>
      </c>
    </row>
    <row r="252" spans="1:3" x14ac:dyDescent="0.25">
      <c r="A252" s="39" t="s">
        <v>37</v>
      </c>
      <c r="B252" s="38">
        <v>58783.05</v>
      </c>
      <c r="C252" s="37">
        <f t="shared" si="3"/>
        <v>2.4909341772818449E-4</v>
      </c>
    </row>
    <row r="253" spans="1:3" x14ac:dyDescent="0.25">
      <c r="A253" s="43" t="s">
        <v>36</v>
      </c>
      <c r="B253" s="42">
        <v>6287356.6399999997</v>
      </c>
      <c r="C253" s="41">
        <f t="shared" si="3"/>
        <v>2.6642699790732093E-2</v>
      </c>
    </row>
    <row r="254" spans="1:3" x14ac:dyDescent="0.25">
      <c r="A254" s="40" t="s">
        <v>35</v>
      </c>
      <c r="B254" s="38">
        <v>2007434</v>
      </c>
      <c r="C254" s="37">
        <f t="shared" si="3"/>
        <v>8.5065098854816192E-3</v>
      </c>
    </row>
    <row r="255" spans="1:3" x14ac:dyDescent="0.25">
      <c r="A255" s="40" t="s">
        <v>34</v>
      </c>
      <c r="B255" s="38">
        <v>3798531.51</v>
      </c>
      <c r="C255" s="37">
        <f t="shared" si="3"/>
        <v>1.6096292998986975E-2</v>
      </c>
    </row>
    <row r="256" spans="1:3" x14ac:dyDescent="0.25">
      <c r="A256" s="40" t="s">
        <v>33</v>
      </c>
      <c r="B256" s="38">
        <v>115154.11</v>
      </c>
      <c r="C256" s="37">
        <f t="shared" si="3"/>
        <v>4.8796601784608496E-4</v>
      </c>
    </row>
    <row r="257" spans="1:3" x14ac:dyDescent="0.25">
      <c r="A257" s="40" t="s">
        <v>32</v>
      </c>
      <c r="B257" s="44">
        <v>730.62</v>
      </c>
      <c r="C257" s="37">
        <f t="shared" si="3"/>
        <v>3.0960052746593812E-6</v>
      </c>
    </row>
    <row r="258" spans="1:3" x14ac:dyDescent="0.25">
      <c r="A258" s="40" t="s">
        <v>31</v>
      </c>
      <c r="B258" s="38">
        <v>359839</v>
      </c>
      <c r="C258" s="37">
        <f t="shared" si="3"/>
        <v>1.524819252180555E-3</v>
      </c>
    </row>
    <row r="259" spans="1:3" x14ac:dyDescent="0.25">
      <c r="A259" s="40" t="s">
        <v>30</v>
      </c>
      <c r="B259" s="38">
        <v>5667.4</v>
      </c>
      <c r="C259" s="37">
        <f t="shared" si="3"/>
        <v>2.4015630962202753E-5</v>
      </c>
    </row>
    <row r="260" spans="1:3" x14ac:dyDescent="0.25">
      <c r="A260" s="43" t="s">
        <v>29</v>
      </c>
      <c r="B260" s="42">
        <v>1469448.52</v>
      </c>
      <c r="C260" s="41">
        <f t="shared" ref="C260:C270" si="4">B260/$B$3</f>
        <v>6.2267941868008282E-3</v>
      </c>
    </row>
    <row r="261" spans="1:3" x14ac:dyDescent="0.25">
      <c r="A261" s="40" t="s">
        <v>28</v>
      </c>
      <c r="B261" s="38">
        <v>12868.8</v>
      </c>
      <c r="C261" s="37">
        <f t="shared" si="4"/>
        <v>5.4531593274939975E-5</v>
      </c>
    </row>
    <row r="262" spans="1:3" x14ac:dyDescent="0.25">
      <c r="A262" s="40" t="s">
        <v>27</v>
      </c>
      <c r="B262" s="38">
        <v>206112</v>
      </c>
      <c r="C262" s="37">
        <f t="shared" si="4"/>
        <v>8.734004532733766E-4</v>
      </c>
    </row>
    <row r="263" spans="1:3" x14ac:dyDescent="0.25">
      <c r="A263" s="40" t="s">
        <v>26</v>
      </c>
      <c r="B263" s="38">
        <v>1078208.1399999999</v>
      </c>
      <c r="C263" s="37">
        <f t="shared" si="4"/>
        <v>4.5689114568731766E-3</v>
      </c>
    </row>
    <row r="264" spans="1:3" x14ac:dyDescent="0.25">
      <c r="A264" s="40" t="s">
        <v>25</v>
      </c>
      <c r="B264" s="38">
        <v>172259.58</v>
      </c>
      <c r="C264" s="37">
        <f t="shared" si="4"/>
        <v>7.2995068337933483E-4</v>
      </c>
    </row>
    <row r="265" spans="1:3" x14ac:dyDescent="0.25">
      <c r="A265" s="39" t="s">
        <v>24</v>
      </c>
      <c r="B265" s="38">
        <v>125103.03999999999</v>
      </c>
      <c r="C265" s="37">
        <f t="shared" si="4"/>
        <v>5.3012464990819246E-4</v>
      </c>
    </row>
    <row r="266" spans="1:3" x14ac:dyDescent="0.25">
      <c r="A266" s="43" t="s">
        <v>23</v>
      </c>
      <c r="B266" s="42">
        <v>2171331.0699999998</v>
      </c>
      <c r="C266" s="41">
        <f t="shared" si="4"/>
        <v>9.2010243981163909E-3</v>
      </c>
    </row>
    <row r="267" spans="1:3" x14ac:dyDescent="0.25">
      <c r="A267" s="40" t="s">
        <v>22</v>
      </c>
      <c r="B267" s="38">
        <v>2109891.65</v>
      </c>
      <c r="C267" s="37">
        <f t="shared" si="4"/>
        <v>8.9406746015162249E-3</v>
      </c>
    </row>
    <row r="268" spans="1:3" x14ac:dyDescent="0.25">
      <c r="A268" s="40" t="s">
        <v>21</v>
      </c>
      <c r="B268" s="38">
        <v>29678.42</v>
      </c>
      <c r="C268" s="37">
        <f t="shared" si="4"/>
        <v>1.2576242761429534E-4</v>
      </c>
    </row>
    <row r="269" spans="1:3" x14ac:dyDescent="0.25">
      <c r="A269" s="40" t="s">
        <v>20</v>
      </c>
      <c r="B269" s="38">
        <v>31761</v>
      </c>
      <c r="C269" s="37">
        <f t="shared" si="4"/>
        <v>1.3458736898587037E-4</v>
      </c>
    </row>
    <row r="270" spans="1:3" x14ac:dyDescent="0.25">
      <c r="A270" s="39" t="s">
        <v>19</v>
      </c>
      <c r="B270" s="38">
        <v>786000</v>
      </c>
      <c r="C270" s="37">
        <f t="shared" si="4"/>
        <v>3.3306782539244389E-3</v>
      </c>
    </row>
    <row r="271" spans="1:3" x14ac:dyDescent="0.25">
      <c r="A271" s="36" t="s">
        <v>18</v>
      </c>
      <c r="B271" s="35">
        <v>235987970.03999999</v>
      </c>
      <c r="C271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160" workbookViewId="0">
      <selection activeCell="B172" sqref="B172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54" t="s">
        <v>289</v>
      </c>
      <c r="B1" s="88" t="s">
        <v>288</v>
      </c>
      <c r="C1" s="88"/>
    </row>
    <row r="2" spans="1:3" x14ac:dyDescent="0.25">
      <c r="A2" s="54" t="s">
        <v>287</v>
      </c>
      <c r="B2" s="54" t="s">
        <v>286</v>
      </c>
      <c r="C2" s="54" t="s">
        <v>290</v>
      </c>
    </row>
    <row r="3" spans="1:3" x14ac:dyDescent="0.25">
      <c r="A3" s="56" t="s">
        <v>285</v>
      </c>
      <c r="B3" s="58">
        <v>249272241.59</v>
      </c>
      <c r="C3" s="57"/>
    </row>
    <row r="4" spans="1:3" x14ac:dyDescent="0.25">
      <c r="A4" s="59" t="s">
        <v>284</v>
      </c>
      <c r="B4" s="58">
        <v>149425532.69999999</v>
      </c>
      <c r="C4" s="70">
        <f>B4/$B$3</f>
        <v>0.59944714159458357</v>
      </c>
    </row>
    <row r="5" spans="1:3" x14ac:dyDescent="0.25">
      <c r="A5" s="60" t="s">
        <v>5</v>
      </c>
      <c r="B5" s="55">
        <v>115669473.73</v>
      </c>
      <c r="C5" s="71">
        <f t="shared" ref="C5:C35" si="0">B5/$B$3</f>
        <v>0.46402869807000718</v>
      </c>
    </row>
    <row r="6" spans="1:3" x14ac:dyDescent="0.25">
      <c r="A6" s="60" t="s">
        <v>283</v>
      </c>
      <c r="B6" s="55">
        <v>33756058.969999999</v>
      </c>
      <c r="C6" s="71">
        <f t="shared" si="0"/>
        <v>0.13541844352457647</v>
      </c>
    </row>
    <row r="7" spans="1:3" x14ac:dyDescent="0.25">
      <c r="A7" s="59" t="s">
        <v>281</v>
      </c>
      <c r="B7" s="58">
        <v>21791959.140000001</v>
      </c>
      <c r="C7" s="70">
        <f t="shared" si="0"/>
        <v>8.7422325891557365E-2</v>
      </c>
    </row>
    <row r="8" spans="1:3" x14ac:dyDescent="0.25">
      <c r="A8" s="60" t="s">
        <v>280</v>
      </c>
      <c r="B8" s="55">
        <v>573940.92000000004</v>
      </c>
      <c r="C8" s="71">
        <f t="shared" si="0"/>
        <v>2.3024662366699106E-3</v>
      </c>
    </row>
    <row r="9" spans="1:3" x14ac:dyDescent="0.25">
      <c r="A9" s="60" t="s">
        <v>279</v>
      </c>
      <c r="B9" s="55">
        <v>21218018.219999999</v>
      </c>
      <c r="C9" s="71">
        <f t="shared" si="0"/>
        <v>8.5119859654887456E-2</v>
      </c>
    </row>
    <row r="10" spans="1:3" x14ac:dyDescent="0.25">
      <c r="A10" s="59" t="s">
        <v>278</v>
      </c>
      <c r="B10" s="58">
        <v>32517192.879999999</v>
      </c>
      <c r="C10" s="70">
        <f t="shared" si="0"/>
        <v>0.13044851152533818</v>
      </c>
    </row>
    <row r="11" spans="1:3" x14ac:dyDescent="0.25">
      <c r="A11" s="61" t="s">
        <v>277</v>
      </c>
      <c r="B11" s="58">
        <v>12737048.65</v>
      </c>
      <c r="C11" s="70">
        <f t="shared" si="0"/>
        <v>5.1096939509814115E-2</v>
      </c>
    </row>
    <row r="12" spans="1:3" x14ac:dyDescent="0.25">
      <c r="A12" s="62" t="s">
        <v>276</v>
      </c>
      <c r="B12" s="55">
        <v>56539.81</v>
      </c>
      <c r="C12" s="71">
        <f t="shared" si="0"/>
        <v>2.2681951925074755E-4</v>
      </c>
    </row>
    <row r="13" spans="1:3" x14ac:dyDescent="0.25">
      <c r="A13" s="62" t="s">
        <v>275</v>
      </c>
      <c r="B13" s="55">
        <v>254966.11</v>
      </c>
      <c r="C13" s="71">
        <f t="shared" si="0"/>
        <v>1.0228419673754337E-3</v>
      </c>
    </row>
    <row r="14" spans="1:3" x14ac:dyDescent="0.25">
      <c r="A14" s="62" t="s">
        <v>274</v>
      </c>
      <c r="B14" s="55">
        <v>126496.62</v>
      </c>
      <c r="C14" s="71">
        <f t="shared" si="0"/>
        <v>5.0746372397156086E-4</v>
      </c>
    </row>
    <row r="15" spans="1:3" x14ac:dyDescent="0.25">
      <c r="A15" s="62" t="s">
        <v>273</v>
      </c>
      <c r="B15" s="55">
        <v>6814530.7699999996</v>
      </c>
      <c r="C15" s="71">
        <f t="shared" si="0"/>
        <v>2.7337704056147809E-2</v>
      </c>
    </row>
    <row r="16" spans="1:3" x14ac:dyDescent="0.25">
      <c r="A16" s="62" t="s">
        <v>272</v>
      </c>
      <c r="B16" s="55">
        <v>66535.199999999997</v>
      </c>
      <c r="C16" s="71">
        <f t="shared" si="0"/>
        <v>2.6691780671446078E-4</v>
      </c>
    </row>
    <row r="17" spans="1:3" x14ac:dyDescent="0.25">
      <c r="A17" s="62" t="s">
        <v>271</v>
      </c>
      <c r="B17" s="55">
        <v>5417980.1399999997</v>
      </c>
      <c r="C17" s="71">
        <f t="shared" si="0"/>
        <v>2.1735192436354099E-2</v>
      </c>
    </row>
    <row r="18" spans="1:3" x14ac:dyDescent="0.25">
      <c r="A18" s="61" t="s">
        <v>270</v>
      </c>
      <c r="B18" s="58">
        <v>8221242.1500000004</v>
      </c>
      <c r="C18" s="70">
        <f t="shared" si="0"/>
        <v>3.2980977334500811E-2</v>
      </c>
    </row>
    <row r="19" spans="1:3" x14ac:dyDescent="0.25">
      <c r="A19" s="62" t="s">
        <v>269</v>
      </c>
      <c r="B19" s="55">
        <v>345324.49</v>
      </c>
      <c r="C19" s="71">
        <f t="shared" si="0"/>
        <v>1.3853307042826918E-3</v>
      </c>
    </row>
    <row r="20" spans="1:3" x14ac:dyDescent="0.25">
      <c r="A20" s="62" t="s">
        <v>268</v>
      </c>
      <c r="B20" s="55">
        <v>6096429.3600000003</v>
      </c>
      <c r="C20" s="71">
        <f t="shared" si="0"/>
        <v>2.4456912334536368E-2</v>
      </c>
    </row>
    <row r="21" spans="1:3" x14ac:dyDescent="0.25">
      <c r="A21" s="62" t="s">
        <v>267</v>
      </c>
      <c r="B21" s="55">
        <v>1032722.03</v>
      </c>
      <c r="C21" s="71">
        <f t="shared" si="0"/>
        <v>4.1429483821091035E-3</v>
      </c>
    </row>
    <row r="22" spans="1:3" x14ac:dyDescent="0.25">
      <c r="A22" s="63" t="s">
        <v>266</v>
      </c>
      <c r="B22" s="58">
        <v>746766.27</v>
      </c>
      <c r="C22" s="70">
        <f t="shared" si="0"/>
        <v>2.995785913572648E-3</v>
      </c>
    </row>
    <row r="23" spans="1:3" x14ac:dyDescent="0.25">
      <c r="A23" s="64" t="s">
        <v>265</v>
      </c>
      <c r="B23" s="55">
        <v>188071</v>
      </c>
      <c r="C23" s="71">
        <f t="shared" si="0"/>
        <v>7.5448031758520843E-4</v>
      </c>
    </row>
    <row r="24" spans="1:3" x14ac:dyDescent="0.25">
      <c r="A24" s="64" t="s">
        <v>264</v>
      </c>
      <c r="B24" s="55">
        <v>15485</v>
      </c>
      <c r="C24" s="71">
        <f t="shared" si="0"/>
        <v>6.2120835842883549E-5</v>
      </c>
    </row>
    <row r="25" spans="1:3" x14ac:dyDescent="0.25">
      <c r="A25" s="64" t="s">
        <v>263</v>
      </c>
      <c r="B25" s="55">
        <v>124200</v>
      </c>
      <c r="C25" s="71">
        <f t="shared" si="0"/>
        <v>4.98250423744665E-4</v>
      </c>
    </row>
    <row r="26" spans="1:3" x14ac:dyDescent="0.25">
      <c r="A26" s="64" t="s">
        <v>262</v>
      </c>
      <c r="B26" s="55">
        <v>22809.119999999999</v>
      </c>
      <c r="C26" s="71">
        <f t="shared" si="0"/>
        <v>9.1502847868300423E-5</v>
      </c>
    </row>
    <row r="27" spans="1:3" x14ac:dyDescent="0.25">
      <c r="A27" s="64" t="s">
        <v>261</v>
      </c>
      <c r="B27" s="55">
        <v>77827.399999999994</v>
      </c>
      <c r="C27" s="71">
        <f t="shared" si="0"/>
        <v>3.1221847849392543E-4</v>
      </c>
    </row>
    <row r="28" spans="1:3" x14ac:dyDescent="0.25">
      <c r="A28" s="64" t="s">
        <v>260</v>
      </c>
      <c r="B28" s="55">
        <v>180201.95</v>
      </c>
      <c r="C28" s="71">
        <f t="shared" si="0"/>
        <v>7.2291222179641655E-4</v>
      </c>
    </row>
    <row r="29" spans="1:3" x14ac:dyDescent="0.25">
      <c r="A29" s="64" t="s">
        <v>259</v>
      </c>
      <c r="B29" s="55">
        <v>61010.7</v>
      </c>
      <c r="C29" s="71">
        <f t="shared" si="0"/>
        <v>2.4475529088533517E-4</v>
      </c>
    </row>
    <row r="30" spans="1:3" x14ac:dyDescent="0.25">
      <c r="A30" s="64" t="s">
        <v>258</v>
      </c>
      <c r="B30" s="55">
        <v>77161.100000000006</v>
      </c>
      <c r="C30" s="71">
        <f t="shared" si="0"/>
        <v>3.0954549735591361E-4</v>
      </c>
    </row>
    <row r="31" spans="1:3" x14ac:dyDescent="0.25">
      <c r="A31" s="61" t="s">
        <v>257</v>
      </c>
      <c r="B31" s="58">
        <v>9375473.4299999997</v>
      </c>
      <c r="C31" s="70">
        <f t="shared" si="0"/>
        <v>3.7611381717426305E-2</v>
      </c>
    </row>
    <row r="32" spans="1:3" x14ac:dyDescent="0.25">
      <c r="A32" s="63" t="s">
        <v>256</v>
      </c>
      <c r="B32" s="58">
        <v>49000</v>
      </c>
      <c r="C32" s="70">
        <f t="shared" si="0"/>
        <v>1.9657222836947329E-4</v>
      </c>
    </row>
    <row r="33" spans="1:3" x14ac:dyDescent="0.25">
      <c r="A33" s="64" t="s">
        <v>255</v>
      </c>
      <c r="B33" s="55">
        <v>32280</v>
      </c>
      <c r="C33" s="71">
        <f t="shared" si="0"/>
        <v>1.2949697003605302E-4</v>
      </c>
    </row>
    <row r="34" spans="1:3" x14ac:dyDescent="0.25">
      <c r="A34" s="64" t="s">
        <v>254</v>
      </c>
      <c r="B34" s="55">
        <v>16720</v>
      </c>
      <c r="C34" s="71">
        <f t="shared" si="0"/>
        <v>6.7075258333420279E-5</v>
      </c>
    </row>
    <row r="35" spans="1:3" x14ac:dyDescent="0.25">
      <c r="A35" s="63" t="s">
        <v>253</v>
      </c>
      <c r="B35" s="58">
        <v>5833460.3399999999</v>
      </c>
      <c r="C35" s="70">
        <f t="shared" si="0"/>
        <v>2.3401965268137658E-2</v>
      </c>
    </row>
    <row r="36" spans="1:3" x14ac:dyDescent="0.25">
      <c r="A36" s="63" t="s">
        <v>183</v>
      </c>
      <c r="B36" s="58">
        <v>3493013.09</v>
      </c>
      <c r="C36" s="70">
        <f t="shared" ref="C36" si="1">B36/$B$3</f>
        <v>1.4012844220919175E-2</v>
      </c>
    </row>
    <row r="37" spans="1:3" x14ac:dyDescent="0.25">
      <c r="A37" s="61" t="s">
        <v>123</v>
      </c>
      <c r="B37" s="58">
        <v>2183428.65</v>
      </c>
      <c r="C37" s="70">
        <f t="shared" ref="C37:C61" si="2">B37/$B$3</f>
        <v>8.7592129635969546E-3</v>
      </c>
    </row>
    <row r="38" spans="1:3" x14ac:dyDescent="0.25">
      <c r="A38" s="63" t="s">
        <v>122</v>
      </c>
      <c r="B38" s="58">
        <v>795110.27</v>
      </c>
      <c r="C38" s="70">
        <f t="shared" si="2"/>
        <v>3.1897264810888484E-3</v>
      </c>
    </row>
    <row r="39" spans="1:3" x14ac:dyDescent="0.25">
      <c r="A39" s="64" t="s">
        <v>121</v>
      </c>
      <c r="B39" s="55">
        <v>208222.03</v>
      </c>
      <c r="C39" s="71">
        <f t="shared" si="2"/>
        <v>8.3531976393296566E-4</v>
      </c>
    </row>
    <row r="40" spans="1:3" x14ac:dyDescent="0.25">
      <c r="A40" s="64" t="s">
        <v>120</v>
      </c>
      <c r="B40" s="55">
        <v>586888.24</v>
      </c>
      <c r="C40" s="71">
        <f t="shared" si="2"/>
        <v>2.3544067171558827E-3</v>
      </c>
    </row>
    <row r="41" spans="1:3" x14ac:dyDescent="0.25">
      <c r="A41" s="63" t="s">
        <v>119</v>
      </c>
      <c r="B41" s="58">
        <v>991836.72</v>
      </c>
      <c r="C41" s="70">
        <f t="shared" si="2"/>
        <v>3.9789296781442725E-3</v>
      </c>
    </row>
    <row r="42" spans="1:3" x14ac:dyDescent="0.25">
      <c r="A42" s="64" t="s">
        <v>118</v>
      </c>
      <c r="B42" s="55">
        <v>602439.36</v>
      </c>
      <c r="C42" s="71">
        <f t="shared" si="2"/>
        <v>2.4167928051567209E-3</v>
      </c>
    </row>
    <row r="43" spans="1:3" x14ac:dyDescent="0.25">
      <c r="A43" s="64" t="s">
        <v>117</v>
      </c>
      <c r="B43" s="55">
        <v>389397.36</v>
      </c>
      <c r="C43" s="71">
        <f t="shared" si="2"/>
        <v>1.5621368729875512E-3</v>
      </c>
    </row>
    <row r="44" spans="1:3" x14ac:dyDescent="0.25">
      <c r="A44" s="63" t="s">
        <v>116</v>
      </c>
      <c r="B44" s="58">
        <v>121376.56</v>
      </c>
      <c r="C44" s="70">
        <f t="shared" si="2"/>
        <v>4.8692369124532812E-4</v>
      </c>
    </row>
    <row r="45" spans="1:3" x14ac:dyDescent="0.25">
      <c r="A45" s="64" t="s">
        <v>115</v>
      </c>
      <c r="B45" s="55">
        <v>121376.56</v>
      </c>
      <c r="C45" s="71">
        <f t="shared" si="2"/>
        <v>4.8692369124532812E-4</v>
      </c>
    </row>
    <row r="46" spans="1:3" x14ac:dyDescent="0.25">
      <c r="A46" s="63" t="s">
        <v>114</v>
      </c>
      <c r="B46" s="58">
        <v>275105.09999999998</v>
      </c>
      <c r="C46" s="70">
        <f t="shared" si="2"/>
        <v>1.1036331131185058E-3</v>
      </c>
    </row>
    <row r="47" spans="1:3" x14ac:dyDescent="0.25">
      <c r="A47" s="64" t="s">
        <v>291</v>
      </c>
      <c r="B47" s="55">
        <v>25428.39</v>
      </c>
      <c r="C47" s="71">
        <f t="shared" si="2"/>
        <v>1.0201051604383736E-4</v>
      </c>
    </row>
    <row r="48" spans="1:3" x14ac:dyDescent="0.25">
      <c r="A48" s="64" t="s">
        <v>113</v>
      </c>
      <c r="B48" s="55">
        <v>249676.71</v>
      </c>
      <c r="C48" s="71">
        <f t="shared" si="2"/>
        <v>1.0016225970746685E-3</v>
      </c>
    </row>
    <row r="49" spans="1:3" x14ac:dyDescent="0.25">
      <c r="A49" s="59" t="s">
        <v>112</v>
      </c>
      <c r="B49" s="58">
        <v>8185711.1399999997</v>
      </c>
      <c r="C49" s="70">
        <f t="shared" si="2"/>
        <v>3.2838438358747377E-2</v>
      </c>
    </row>
    <row r="50" spans="1:3" x14ac:dyDescent="0.25">
      <c r="A50" s="61" t="s">
        <v>292</v>
      </c>
      <c r="B50" s="58">
        <v>1864125</v>
      </c>
      <c r="C50" s="70">
        <f t="shared" si="2"/>
        <v>7.4782694940662125E-3</v>
      </c>
    </row>
    <row r="51" spans="1:3" x14ac:dyDescent="0.25">
      <c r="A51" s="63" t="s">
        <v>293</v>
      </c>
      <c r="B51" s="58">
        <v>1864125</v>
      </c>
      <c r="C51" s="70">
        <f t="shared" si="2"/>
        <v>7.4782694940662125E-3</v>
      </c>
    </row>
    <row r="52" spans="1:3" x14ac:dyDescent="0.25">
      <c r="A52" s="64" t="s">
        <v>294</v>
      </c>
      <c r="B52" s="55">
        <v>1864125</v>
      </c>
      <c r="C52" s="71">
        <f t="shared" si="2"/>
        <v>7.4782694940662125E-3</v>
      </c>
    </row>
    <row r="53" spans="1:3" x14ac:dyDescent="0.25">
      <c r="A53" s="60" t="s">
        <v>295</v>
      </c>
      <c r="B53" s="55">
        <v>3019499.72</v>
      </c>
      <c r="C53" s="71">
        <f t="shared" si="2"/>
        <v>1.2113260990232667E-2</v>
      </c>
    </row>
    <row r="54" spans="1:3" x14ac:dyDescent="0.25">
      <c r="A54" s="60" t="s">
        <v>111</v>
      </c>
      <c r="B54" s="55">
        <v>3302086.42</v>
      </c>
      <c r="C54" s="71">
        <f t="shared" si="2"/>
        <v>1.32469078744485E-2</v>
      </c>
    </row>
    <row r="55" spans="1:3" x14ac:dyDescent="0.25">
      <c r="A55" s="59" t="s">
        <v>110</v>
      </c>
      <c r="B55" s="58">
        <v>15267463.630000001</v>
      </c>
      <c r="C55" s="70">
        <f t="shared" si="2"/>
        <v>6.1248149944877303E-2</v>
      </c>
    </row>
    <row r="56" spans="1:3" x14ac:dyDescent="0.25">
      <c r="A56" s="61" t="s">
        <v>109</v>
      </c>
      <c r="B56" s="58">
        <v>8624106.7799999993</v>
      </c>
      <c r="C56" s="70">
        <f t="shared" si="2"/>
        <v>3.4597140560018017E-2</v>
      </c>
    </row>
    <row r="57" spans="1:3" x14ac:dyDescent="0.25">
      <c r="A57" s="62" t="s">
        <v>108</v>
      </c>
      <c r="B57" s="55">
        <v>2294840</v>
      </c>
      <c r="C57" s="71">
        <f t="shared" si="2"/>
        <v>9.2061594398245329E-3</v>
      </c>
    </row>
    <row r="58" spans="1:3" x14ac:dyDescent="0.25">
      <c r="A58" s="62" t="s">
        <v>107</v>
      </c>
      <c r="B58" s="55">
        <v>884745.72</v>
      </c>
      <c r="C58" s="71">
        <f t="shared" si="2"/>
        <v>3.5493150555255932E-3</v>
      </c>
    </row>
    <row r="59" spans="1:3" x14ac:dyDescent="0.25">
      <c r="A59" s="62" t="s">
        <v>106</v>
      </c>
      <c r="B59" s="55">
        <v>1674460.56</v>
      </c>
      <c r="C59" s="71">
        <f t="shared" si="2"/>
        <v>6.7173968080815544E-3</v>
      </c>
    </row>
    <row r="60" spans="1:3" x14ac:dyDescent="0.25">
      <c r="A60" s="62" t="s">
        <v>105</v>
      </c>
      <c r="B60" s="55">
        <v>3510843.25</v>
      </c>
      <c r="C60" s="71">
        <f t="shared" si="2"/>
        <v>1.4084373083845384E-2</v>
      </c>
    </row>
    <row r="61" spans="1:3" x14ac:dyDescent="0.25">
      <c r="A61" s="62" t="s">
        <v>104</v>
      </c>
      <c r="B61" s="55">
        <v>259217.25</v>
      </c>
      <c r="C61" s="71">
        <f t="shared" si="2"/>
        <v>1.0398961727409561E-3</v>
      </c>
    </row>
    <row r="62" spans="1:3" x14ac:dyDescent="0.25">
      <c r="A62" s="61" t="s">
        <v>103</v>
      </c>
      <c r="B62" s="58">
        <v>6643356.8499999996</v>
      </c>
      <c r="C62" s="70">
        <f t="shared" ref="C62:C125" si="3">B62/$B$3</f>
        <v>2.665100938485928E-2</v>
      </c>
    </row>
    <row r="63" spans="1:3" x14ac:dyDescent="0.25">
      <c r="A63" s="63" t="s">
        <v>102</v>
      </c>
      <c r="B63" s="58">
        <v>1501796.07</v>
      </c>
      <c r="C63" s="70">
        <f t="shared" si="3"/>
        <v>6.0247224497228065E-3</v>
      </c>
    </row>
    <row r="64" spans="1:3" x14ac:dyDescent="0.25">
      <c r="A64" s="64" t="s">
        <v>101</v>
      </c>
      <c r="B64" s="55">
        <v>222077.61</v>
      </c>
      <c r="C64" s="71">
        <f t="shared" si="3"/>
        <v>8.9090389119728217E-4</v>
      </c>
    </row>
    <row r="65" spans="1:3" x14ac:dyDescent="0.25">
      <c r="A65" s="64" t="s">
        <v>100</v>
      </c>
      <c r="B65" s="55">
        <v>91594.01</v>
      </c>
      <c r="C65" s="71">
        <f t="shared" si="3"/>
        <v>3.6744568675501672E-4</v>
      </c>
    </row>
    <row r="66" spans="1:3" x14ac:dyDescent="0.25">
      <c r="A66" s="64" t="s">
        <v>296</v>
      </c>
      <c r="B66" s="55">
        <v>63559.32</v>
      </c>
      <c r="C66" s="71">
        <f t="shared" si="3"/>
        <v>2.5497953400098841E-4</v>
      </c>
    </row>
    <row r="67" spans="1:3" x14ac:dyDescent="0.25">
      <c r="A67" s="64" t="s">
        <v>297</v>
      </c>
      <c r="B67" s="55">
        <v>5600</v>
      </c>
      <c r="C67" s="71">
        <f t="shared" si="3"/>
        <v>2.2465397527939805E-5</v>
      </c>
    </row>
    <row r="68" spans="1:3" x14ac:dyDescent="0.25">
      <c r="A68" s="64" t="s">
        <v>98</v>
      </c>
      <c r="B68" s="55">
        <v>423747.69</v>
      </c>
      <c r="C68" s="71">
        <f t="shared" si="3"/>
        <v>1.6999393406064648E-3</v>
      </c>
    </row>
    <row r="69" spans="1:3" x14ac:dyDescent="0.25">
      <c r="A69" s="64" t="s">
        <v>97</v>
      </c>
      <c r="B69" s="55">
        <v>204649.88</v>
      </c>
      <c r="C69" s="71">
        <f t="shared" si="3"/>
        <v>8.2098944790092462E-4</v>
      </c>
    </row>
    <row r="70" spans="1:3" x14ac:dyDescent="0.25">
      <c r="A70" s="64" t="s">
        <v>95</v>
      </c>
      <c r="B70" s="55">
        <v>3600</v>
      </c>
      <c r="C70" s="71">
        <f t="shared" si="3"/>
        <v>1.4442041267961303E-5</v>
      </c>
    </row>
    <row r="71" spans="1:3" x14ac:dyDescent="0.25">
      <c r="A71" s="64" t="s">
        <v>94</v>
      </c>
      <c r="B71" s="55">
        <v>15959.34</v>
      </c>
      <c r="C71" s="71">
        <f t="shared" si="3"/>
        <v>6.4023735247062649E-5</v>
      </c>
    </row>
    <row r="72" spans="1:3" x14ac:dyDescent="0.25">
      <c r="A72" s="64" t="s">
        <v>93</v>
      </c>
      <c r="B72" s="55">
        <v>96861.9</v>
      </c>
      <c r="C72" s="71">
        <f t="shared" si="3"/>
        <v>3.885787658592058E-4</v>
      </c>
    </row>
    <row r="73" spans="1:3" x14ac:dyDescent="0.25">
      <c r="A73" s="64" t="s">
        <v>92</v>
      </c>
      <c r="B73" s="55">
        <v>244810.41</v>
      </c>
      <c r="C73" s="71">
        <f t="shared" si="3"/>
        <v>9.821005677907019E-4</v>
      </c>
    </row>
    <row r="74" spans="1:3" x14ac:dyDescent="0.25">
      <c r="A74" s="64" t="s">
        <v>91</v>
      </c>
      <c r="B74" s="55">
        <v>42851</v>
      </c>
      <c r="C74" s="71">
        <f t="shared" si="3"/>
        <v>1.7190441954816939E-4</v>
      </c>
    </row>
    <row r="75" spans="1:3" ht="24" x14ac:dyDescent="0.25">
      <c r="A75" s="64" t="s">
        <v>90</v>
      </c>
      <c r="B75" s="55">
        <v>86484.91</v>
      </c>
      <c r="C75" s="71">
        <f t="shared" si="3"/>
        <v>3.469496220210887E-4</v>
      </c>
    </row>
    <row r="76" spans="1:3" x14ac:dyDescent="0.25">
      <c r="A76" s="62" t="s">
        <v>89</v>
      </c>
      <c r="B76" s="55">
        <v>115273.65</v>
      </c>
      <c r="C76" s="71">
        <f t="shared" si="3"/>
        <v>4.6244078066903538E-4</v>
      </c>
    </row>
    <row r="77" spans="1:3" x14ac:dyDescent="0.25">
      <c r="A77" s="62" t="s">
        <v>88</v>
      </c>
      <c r="B77" s="55">
        <v>48770.25</v>
      </c>
      <c r="C77" s="71">
        <f t="shared" si="3"/>
        <v>1.9565054531910827E-4</v>
      </c>
    </row>
    <row r="78" spans="1:3" x14ac:dyDescent="0.25">
      <c r="A78" s="62" t="s">
        <v>87</v>
      </c>
      <c r="B78" s="55">
        <v>3898386.28</v>
      </c>
      <c r="C78" s="71">
        <f t="shared" si="3"/>
        <v>1.5639070981726153E-2</v>
      </c>
    </row>
    <row r="79" spans="1:3" x14ac:dyDescent="0.25">
      <c r="A79" s="62" t="s">
        <v>86</v>
      </c>
      <c r="B79" s="55">
        <v>813559.32</v>
      </c>
      <c r="C79" s="71">
        <f t="shared" si="3"/>
        <v>3.2637381314929263E-3</v>
      </c>
    </row>
    <row r="80" spans="1:3" x14ac:dyDescent="0.25">
      <c r="A80" s="63" t="s">
        <v>85</v>
      </c>
      <c r="B80" s="58">
        <v>24979.51</v>
      </c>
      <c r="C80" s="70">
        <f t="shared" si="3"/>
        <v>1.0020975396484779E-4</v>
      </c>
    </row>
    <row r="81" spans="1:3" x14ac:dyDescent="0.25">
      <c r="A81" s="64" t="s">
        <v>83</v>
      </c>
      <c r="B81" s="55">
        <v>17510.189999999999</v>
      </c>
      <c r="C81" s="71">
        <f t="shared" si="3"/>
        <v>7.0245246274956472E-5</v>
      </c>
    </row>
    <row r="82" spans="1:3" x14ac:dyDescent="0.25">
      <c r="A82" s="64" t="s">
        <v>81</v>
      </c>
      <c r="B82" s="65">
        <v>689.5</v>
      </c>
      <c r="C82" s="71">
        <f t="shared" si="3"/>
        <v>2.7660520706275884E-6</v>
      </c>
    </row>
    <row r="83" spans="1:3" x14ac:dyDescent="0.25">
      <c r="A83" s="64" t="s">
        <v>80</v>
      </c>
      <c r="B83" s="65">
        <v>430</v>
      </c>
      <c r="C83" s="71">
        <f t="shared" si="3"/>
        <v>1.7250215958953779E-6</v>
      </c>
    </row>
    <row r="84" spans="1:3" x14ac:dyDescent="0.25">
      <c r="A84" s="64" t="s">
        <v>79</v>
      </c>
      <c r="B84" s="55">
        <v>6349.82</v>
      </c>
      <c r="C84" s="71">
        <f t="shared" si="3"/>
        <v>2.5473434023368343E-5</v>
      </c>
    </row>
    <row r="85" spans="1:3" x14ac:dyDescent="0.25">
      <c r="A85" s="62" t="s">
        <v>78</v>
      </c>
      <c r="B85" s="55">
        <v>23782.41</v>
      </c>
      <c r="C85" s="71">
        <f t="shared" si="3"/>
        <v>9.5407374075437662E-5</v>
      </c>
    </row>
    <row r="86" spans="1:3" x14ac:dyDescent="0.25">
      <c r="A86" s="62" t="s">
        <v>77</v>
      </c>
      <c r="B86" s="55">
        <v>216809.36</v>
      </c>
      <c r="C86" s="71">
        <f t="shared" si="3"/>
        <v>8.697693678889662E-4</v>
      </c>
    </row>
    <row r="87" spans="1:3" x14ac:dyDescent="0.25">
      <c r="A87" s="66" t="s">
        <v>76</v>
      </c>
      <c r="B87" s="55">
        <v>1392739</v>
      </c>
      <c r="C87" s="71">
        <f t="shared" si="3"/>
        <v>5.5872205870830995E-3</v>
      </c>
    </row>
    <row r="88" spans="1:3" x14ac:dyDescent="0.25">
      <c r="A88" s="59" t="s">
        <v>75</v>
      </c>
      <c r="B88" s="58">
        <v>368028.64</v>
      </c>
      <c r="C88" s="70">
        <f t="shared" si="3"/>
        <v>1.4764124462976873E-3</v>
      </c>
    </row>
    <row r="89" spans="1:3" x14ac:dyDescent="0.25">
      <c r="A89" s="60" t="s">
        <v>74</v>
      </c>
      <c r="B89" s="55">
        <v>28104.58</v>
      </c>
      <c r="C89" s="71">
        <f t="shared" si="3"/>
        <v>1.1274652893853331E-4</v>
      </c>
    </row>
    <row r="90" spans="1:3" x14ac:dyDescent="0.25">
      <c r="A90" s="60" t="s">
        <v>73</v>
      </c>
      <c r="B90" s="55">
        <v>190000.91</v>
      </c>
      <c r="C90" s="71">
        <f t="shared" si="3"/>
        <v>7.6222249532505594E-4</v>
      </c>
    </row>
    <row r="91" spans="1:3" x14ac:dyDescent="0.25">
      <c r="A91" s="60" t="s">
        <v>72</v>
      </c>
      <c r="B91" s="55">
        <v>149923.15</v>
      </c>
      <c r="C91" s="71">
        <f t="shared" si="3"/>
        <v>6.01443422034098E-4</v>
      </c>
    </row>
    <row r="92" spans="1:3" x14ac:dyDescent="0.25">
      <c r="A92" s="59" t="s">
        <v>71</v>
      </c>
      <c r="B92" s="58">
        <v>6225081.1500000004</v>
      </c>
      <c r="C92" s="70">
        <f t="shared" si="3"/>
        <v>2.4973021906863336E-2</v>
      </c>
    </row>
    <row r="93" spans="1:3" x14ac:dyDescent="0.25">
      <c r="A93" s="60" t="s">
        <v>70</v>
      </c>
      <c r="B93" s="55">
        <v>183093.23</v>
      </c>
      <c r="C93" s="71">
        <f t="shared" si="3"/>
        <v>7.3451110654009183E-4</v>
      </c>
    </row>
    <row r="94" spans="1:3" x14ac:dyDescent="0.25">
      <c r="A94" s="61" t="s">
        <v>69</v>
      </c>
      <c r="B94" s="58">
        <v>1364895.48</v>
      </c>
      <c r="C94" s="70">
        <f t="shared" si="3"/>
        <v>5.4755213468371811E-3</v>
      </c>
    </row>
    <row r="95" spans="1:3" x14ac:dyDescent="0.25">
      <c r="A95" s="62" t="s">
        <v>68</v>
      </c>
      <c r="B95" s="55">
        <v>1364895.48</v>
      </c>
      <c r="C95" s="71">
        <f t="shared" si="3"/>
        <v>5.4755213468371811E-3</v>
      </c>
    </row>
    <row r="96" spans="1:3" x14ac:dyDescent="0.25">
      <c r="A96" s="60" t="s">
        <v>67</v>
      </c>
      <c r="B96" s="55">
        <v>271201.08</v>
      </c>
      <c r="C96" s="71">
        <f t="shared" si="3"/>
        <v>1.0879714414654654E-3</v>
      </c>
    </row>
    <row r="97" spans="1:3" x14ac:dyDescent="0.25">
      <c r="A97" s="60" t="s">
        <v>66</v>
      </c>
      <c r="B97" s="55">
        <v>255703.11</v>
      </c>
      <c r="C97" s="71">
        <f t="shared" si="3"/>
        <v>1.0257985741572357E-3</v>
      </c>
    </row>
    <row r="98" spans="1:3" x14ac:dyDescent="0.25">
      <c r="A98" s="60" t="s">
        <v>65</v>
      </c>
      <c r="B98" s="55">
        <v>241966.31</v>
      </c>
      <c r="C98" s="71">
        <f t="shared" si="3"/>
        <v>9.7069095402119935E-4</v>
      </c>
    </row>
    <row r="99" spans="1:3" x14ac:dyDescent="0.25">
      <c r="A99" s="60" t="s">
        <v>298</v>
      </c>
      <c r="B99" s="55">
        <v>361157.93</v>
      </c>
      <c r="C99" s="71">
        <f t="shared" si="3"/>
        <v>1.4488493692531887E-3</v>
      </c>
    </row>
    <row r="100" spans="1:3" x14ac:dyDescent="0.25">
      <c r="A100" s="61" t="s">
        <v>64</v>
      </c>
      <c r="B100" s="58">
        <v>934535.65</v>
      </c>
      <c r="C100" s="70">
        <f t="shared" si="3"/>
        <v>3.7490562288002892E-3</v>
      </c>
    </row>
    <row r="101" spans="1:3" ht="24" x14ac:dyDescent="0.25">
      <c r="A101" s="62" t="s">
        <v>63</v>
      </c>
      <c r="B101" s="55">
        <v>201530.04</v>
      </c>
      <c r="C101" s="71">
        <f t="shared" si="3"/>
        <v>8.0847365400385897E-4</v>
      </c>
    </row>
    <row r="102" spans="1:3" x14ac:dyDescent="0.25">
      <c r="A102" s="62" t="s">
        <v>61</v>
      </c>
      <c r="B102" s="55">
        <v>96869.53</v>
      </c>
      <c r="C102" s="71">
        <f t="shared" si="3"/>
        <v>3.8860937496333766E-4</v>
      </c>
    </row>
    <row r="103" spans="1:3" x14ac:dyDescent="0.25">
      <c r="A103" s="62" t="s">
        <v>60</v>
      </c>
      <c r="B103" s="55">
        <v>450047.86</v>
      </c>
      <c r="C103" s="71">
        <f t="shared" si="3"/>
        <v>1.8054471574104642E-3</v>
      </c>
    </row>
    <row r="104" spans="1:3" x14ac:dyDescent="0.25">
      <c r="A104" s="62" t="s">
        <v>59</v>
      </c>
      <c r="B104" s="55">
        <v>187648.46</v>
      </c>
      <c r="C104" s="71">
        <f t="shared" si="3"/>
        <v>7.5278522310816276E-4</v>
      </c>
    </row>
    <row r="105" spans="1:3" x14ac:dyDescent="0.25">
      <c r="A105" s="62" t="s">
        <v>299</v>
      </c>
      <c r="B105" s="67">
        <v>-1560.24</v>
      </c>
      <c r="C105" s="71">
        <f t="shared" si="3"/>
        <v>-6.2591806855344289E-6</v>
      </c>
    </row>
    <row r="106" spans="1:3" x14ac:dyDescent="0.25">
      <c r="A106" s="60" t="s">
        <v>58</v>
      </c>
      <c r="B106" s="55">
        <v>14406.78</v>
      </c>
      <c r="C106" s="71">
        <f t="shared" si="3"/>
        <v>5.7795364249566542E-5</v>
      </c>
    </row>
    <row r="107" spans="1:3" x14ac:dyDescent="0.25">
      <c r="A107" s="60" t="s">
        <v>57</v>
      </c>
      <c r="B107" s="55">
        <v>434041.97</v>
      </c>
      <c r="C107" s="71">
        <f t="shared" si="3"/>
        <v>1.7412366785464505E-3</v>
      </c>
    </row>
    <row r="108" spans="1:3" x14ac:dyDescent="0.25">
      <c r="A108" s="60" t="s">
        <v>56</v>
      </c>
      <c r="B108" s="55">
        <v>33050</v>
      </c>
      <c r="C108" s="71">
        <f t="shared" si="3"/>
        <v>1.3258596219614473E-4</v>
      </c>
    </row>
    <row r="109" spans="1:3" x14ac:dyDescent="0.25">
      <c r="A109" s="60" t="s">
        <v>55</v>
      </c>
      <c r="B109" s="55">
        <v>196790.39999999999</v>
      </c>
      <c r="C109" s="71">
        <f t="shared" si="3"/>
        <v>7.8945974387183669E-4</v>
      </c>
    </row>
    <row r="110" spans="1:3" x14ac:dyDescent="0.25">
      <c r="A110" s="60" t="s">
        <v>54</v>
      </c>
      <c r="B110" s="55">
        <v>936328.6</v>
      </c>
      <c r="C110" s="71">
        <f t="shared" si="3"/>
        <v>3.7562489671034531E-3</v>
      </c>
    </row>
    <row r="111" spans="1:3" x14ac:dyDescent="0.25">
      <c r="A111" s="60" t="s">
        <v>53</v>
      </c>
      <c r="B111" s="55">
        <v>758438.99</v>
      </c>
      <c r="C111" s="71">
        <f t="shared" si="3"/>
        <v>3.0426131091141361E-3</v>
      </c>
    </row>
    <row r="112" spans="1:3" x14ac:dyDescent="0.25">
      <c r="A112" s="60" t="s">
        <v>52</v>
      </c>
      <c r="B112" s="55">
        <v>239471.62</v>
      </c>
      <c r="C112" s="71">
        <f t="shared" si="3"/>
        <v>9.6068306070709651E-4</v>
      </c>
    </row>
    <row r="113" spans="1:3" x14ac:dyDescent="0.25">
      <c r="A113" s="59" t="s">
        <v>51</v>
      </c>
      <c r="B113" s="58">
        <v>14098533.310000001</v>
      </c>
      <c r="C113" s="70">
        <f t="shared" si="3"/>
        <v>5.655877774465197E-2</v>
      </c>
    </row>
    <row r="114" spans="1:3" x14ac:dyDescent="0.25">
      <c r="A114" s="60" t="s">
        <v>50</v>
      </c>
      <c r="B114" s="55">
        <v>172800</v>
      </c>
      <c r="C114" s="71">
        <f t="shared" si="3"/>
        <v>6.9321798086214258E-4</v>
      </c>
    </row>
    <row r="115" spans="1:3" x14ac:dyDescent="0.25">
      <c r="A115" s="61" t="s">
        <v>300</v>
      </c>
      <c r="B115" s="58">
        <v>4000</v>
      </c>
      <c r="C115" s="70">
        <f t="shared" si="3"/>
        <v>1.6046712519957005E-5</v>
      </c>
    </row>
    <row r="116" spans="1:3" x14ac:dyDescent="0.25">
      <c r="A116" s="62" t="s">
        <v>301</v>
      </c>
      <c r="B116" s="55">
        <v>4000</v>
      </c>
      <c r="C116" s="71">
        <f t="shared" si="3"/>
        <v>1.6046712519957005E-5</v>
      </c>
    </row>
    <row r="117" spans="1:3" x14ac:dyDescent="0.25">
      <c r="A117" s="60" t="s">
        <v>49</v>
      </c>
      <c r="B117" s="55">
        <v>136156.6</v>
      </c>
      <c r="C117" s="71">
        <f t="shared" si="3"/>
        <v>5.4621645447369444E-4</v>
      </c>
    </row>
    <row r="118" spans="1:3" x14ac:dyDescent="0.25">
      <c r="A118" s="61" t="s">
        <v>48</v>
      </c>
      <c r="B118" s="58">
        <v>1405866.69</v>
      </c>
      <c r="C118" s="70">
        <f t="shared" si="3"/>
        <v>5.639884653953378E-3</v>
      </c>
    </row>
    <row r="119" spans="1:3" ht="24" x14ac:dyDescent="0.25">
      <c r="A119" s="62" t="s">
        <v>47</v>
      </c>
      <c r="B119" s="55">
        <v>179275.2</v>
      </c>
      <c r="C119" s="71">
        <f t="shared" si="3"/>
        <v>7.1919439908944903E-4</v>
      </c>
    </row>
    <row r="120" spans="1:3" x14ac:dyDescent="0.25">
      <c r="A120" s="62" t="s">
        <v>46</v>
      </c>
      <c r="B120" s="55">
        <v>45041.82</v>
      </c>
      <c r="C120" s="71">
        <f t="shared" si="3"/>
        <v>1.8069328422891243E-4</v>
      </c>
    </row>
    <row r="121" spans="1:3" x14ac:dyDescent="0.25">
      <c r="A121" s="62" t="s">
        <v>45</v>
      </c>
      <c r="B121" s="55">
        <v>1181549.67</v>
      </c>
      <c r="C121" s="71">
        <f t="shared" si="3"/>
        <v>4.7399969706350166E-3</v>
      </c>
    </row>
    <row r="122" spans="1:3" x14ac:dyDescent="0.25">
      <c r="A122" s="60" t="s">
        <v>44</v>
      </c>
      <c r="B122" s="55">
        <v>353364.09</v>
      </c>
      <c r="C122" s="71">
        <f t="shared" si="3"/>
        <v>1.4175829917765534E-3</v>
      </c>
    </row>
    <row r="123" spans="1:3" x14ac:dyDescent="0.25">
      <c r="A123" s="61" t="s">
        <v>43</v>
      </c>
      <c r="B123" s="58">
        <v>1432925.16</v>
      </c>
      <c r="C123" s="70">
        <f t="shared" si="3"/>
        <v>5.7484345262833478E-3</v>
      </c>
    </row>
    <row r="124" spans="1:3" x14ac:dyDescent="0.25">
      <c r="A124" s="62" t="s">
        <v>302</v>
      </c>
      <c r="B124" s="55">
        <v>2450</v>
      </c>
      <c r="C124" s="71">
        <f t="shared" si="3"/>
        <v>9.8286114184736641E-6</v>
      </c>
    </row>
    <row r="125" spans="1:3" x14ac:dyDescent="0.25">
      <c r="A125" s="62" t="s">
        <v>42</v>
      </c>
      <c r="B125" s="55">
        <v>820601.06</v>
      </c>
      <c r="C125" s="71">
        <f t="shared" si="3"/>
        <v>3.2919873258479971E-3</v>
      </c>
    </row>
    <row r="126" spans="1:3" x14ac:dyDescent="0.25">
      <c r="A126" s="62" t="s">
        <v>41</v>
      </c>
      <c r="B126" s="55">
        <v>39024.239999999998</v>
      </c>
      <c r="C126" s="71">
        <f t="shared" ref="C126:C150" si="4">B126/$B$3</f>
        <v>1.5655269014745171E-4</v>
      </c>
    </row>
    <row r="127" spans="1:3" x14ac:dyDescent="0.25">
      <c r="A127" s="62" t="s">
        <v>40</v>
      </c>
      <c r="B127" s="55">
        <v>253937.85</v>
      </c>
      <c r="C127" s="71">
        <f t="shared" si="4"/>
        <v>1.0187169192214908E-3</v>
      </c>
    </row>
    <row r="128" spans="1:3" x14ac:dyDescent="0.25">
      <c r="A128" s="62" t="s">
        <v>39</v>
      </c>
      <c r="B128" s="55">
        <v>125300</v>
      </c>
      <c r="C128" s="71">
        <f t="shared" si="4"/>
        <v>5.0266326968765316E-4</v>
      </c>
    </row>
    <row r="129" spans="1:3" x14ac:dyDescent="0.25">
      <c r="A129" s="62" t="s">
        <v>38</v>
      </c>
      <c r="B129" s="55">
        <v>179079.02</v>
      </c>
      <c r="C129" s="71">
        <f t="shared" si="4"/>
        <v>7.1840738807390765E-4</v>
      </c>
    </row>
    <row r="130" spans="1:3" x14ac:dyDescent="0.25">
      <c r="A130" s="62" t="s">
        <v>303</v>
      </c>
      <c r="B130" s="55">
        <v>12532.99</v>
      </c>
      <c r="C130" s="71">
        <f t="shared" si="4"/>
        <v>5.0278321886373982E-5</v>
      </c>
    </row>
    <row r="131" spans="1:3" x14ac:dyDescent="0.25">
      <c r="A131" s="60" t="s">
        <v>37</v>
      </c>
      <c r="B131" s="55">
        <v>19300</v>
      </c>
      <c r="C131" s="71">
        <f t="shared" si="4"/>
        <v>7.7425387908792542E-5</v>
      </c>
    </row>
    <row r="132" spans="1:3" x14ac:dyDescent="0.25">
      <c r="A132" s="61" t="s">
        <v>36</v>
      </c>
      <c r="B132" s="58">
        <v>6992828.1699999999</v>
      </c>
      <c r="C132" s="70">
        <f t="shared" si="4"/>
        <v>2.8052975836361755E-2</v>
      </c>
    </row>
    <row r="133" spans="1:3" x14ac:dyDescent="0.25">
      <c r="A133" s="62" t="s">
        <v>35</v>
      </c>
      <c r="B133" s="55">
        <v>2308114</v>
      </c>
      <c r="C133" s="71">
        <f t="shared" si="4"/>
        <v>9.2594104553220102E-3</v>
      </c>
    </row>
    <row r="134" spans="1:3" ht="24" x14ac:dyDescent="0.25">
      <c r="A134" s="62" t="s">
        <v>34</v>
      </c>
      <c r="B134" s="55">
        <v>3928196.02</v>
      </c>
      <c r="C134" s="71">
        <f t="shared" si="4"/>
        <v>1.5758658063744817E-2</v>
      </c>
    </row>
    <row r="135" spans="1:3" ht="24" x14ac:dyDescent="0.25">
      <c r="A135" s="62" t="s">
        <v>33</v>
      </c>
      <c r="B135" s="55">
        <v>231399.7</v>
      </c>
      <c r="C135" s="71">
        <f t="shared" si="4"/>
        <v>9.2830111577607371E-4</v>
      </c>
    </row>
    <row r="136" spans="1:3" ht="24" x14ac:dyDescent="0.25">
      <c r="A136" s="62" t="s">
        <v>32</v>
      </c>
      <c r="B136" s="55">
        <v>21974.22</v>
      </c>
      <c r="C136" s="71">
        <f t="shared" si="4"/>
        <v>8.8153497797572404E-5</v>
      </c>
    </row>
    <row r="137" spans="1:3" x14ac:dyDescent="0.25">
      <c r="A137" s="62" t="s">
        <v>31</v>
      </c>
      <c r="B137" s="55">
        <v>369198</v>
      </c>
      <c r="C137" s="71">
        <f t="shared" si="4"/>
        <v>1.4811035422357714E-3</v>
      </c>
    </row>
    <row r="138" spans="1:3" x14ac:dyDescent="0.25">
      <c r="A138" s="62" t="s">
        <v>30</v>
      </c>
      <c r="B138" s="55">
        <v>133946.23000000001</v>
      </c>
      <c r="C138" s="71">
        <f t="shared" si="4"/>
        <v>5.3734916148551019E-4</v>
      </c>
    </row>
    <row r="139" spans="1:3" x14ac:dyDescent="0.25">
      <c r="A139" s="61" t="s">
        <v>29</v>
      </c>
      <c r="B139" s="58">
        <v>2230985.94</v>
      </c>
      <c r="C139" s="70">
        <f t="shared" si="4"/>
        <v>8.9499975038115111E-3</v>
      </c>
    </row>
    <row r="140" spans="1:3" x14ac:dyDescent="0.25">
      <c r="A140" s="62" t="s">
        <v>28</v>
      </c>
      <c r="B140" s="55">
        <v>7667.34</v>
      </c>
      <c r="C140" s="71">
        <f t="shared" si="4"/>
        <v>3.0758900193191784E-5</v>
      </c>
    </row>
    <row r="141" spans="1:3" x14ac:dyDescent="0.25">
      <c r="A141" s="62" t="s">
        <v>27</v>
      </c>
      <c r="B141" s="55">
        <v>264519.44</v>
      </c>
      <c r="C141" s="71">
        <f t="shared" si="4"/>
        <v>1.0611668524050039E-3</v>
      </c>
    </row>
    <row r="142" spans="1:3" x14ac:dyDescent="0.25">
      <c r="A142" s="62" t="s">
        <v>26</v>
      </c>
      <c r="B142" s="55">
        <v>1828508.39</v>
      </c>
      <c r="C142" s="71">
        <f t="shared" si="4"/>
        <v>7.3353871186648554E-3</v>
      </c>
    </row>
    <row r="143" spans="1:3" x14ac:dyDescent="0.25">
      <c r="A143" s="62" t="s">
        <v>25</v>
      </c>
      <c r="B143" s="55">
        <v>130290.77</v>
      </c>
      <c r="C143" s="71">
        <f t="shared" si="4"/>
        <v>5.2268463254845961E-4</v>
      </c>
    </row>
    <row r="144" spans="1:3" x14ac:dyDescent="0.25">
      <c r="A144" s="60" t="s">
        <v>24</v>
      </c>
      <c r="B144" s="55">
        <v>120020.53</v>
      </c>
      <c r="C144" s="71">
        <f t="shared" si="4"/>
        <v>4.8148373535071879E-4</v>
      </c>
    </row>
    <row r="145" spans="1:3" x14ac:dyDescent="0.25">
      <c r="A145" s="60" t="s">
        <v>304</v>
      </c>
      <c r="B145" s="55">
        <v>63613.55</v>
      </c>
      <c r="C145" s="71">
        <f t="shared" si="4"/>
        <v>2.5519708730597774E-4</v>
      </c>
    </row>
    <row r="146" spans="1:3" x14ac:dyDescent="0.25">
      <c r="A146" s="61" t="s">
        <v>23</v>
      </c>
      <c r="B146" s="58">
        <v>256672.58</v>
      </c>
      <c r="C146" s="70">
        <f t="shared" si="4"/>
        <v>1.0296877757539164E-3</v>
      </c>
    </row>
    <row r="147" spans="1:3" ht="24" x14ac:dyDescent="0.25">
      <c r="A147" s="62" t="s">
        <v>22</v>
      </c>
      <c r="B147" s="55">
        <v>196763.94</v>
      </c>
      <c r="C147" s="71">
        <f t="shared" si="4"/>
        <v>7.893535948685172E-4</v>
      </c>
    </row>
    <row r="148" spans="1:3" x14ac:dyDescent="0.25">
      <c r="A148" s="62" t="s">
        <v>21</v>
      </c>
      <c r="B148" s="55">
        <v>32233.34</v>
      </c>
      <c r="C148" s="71">
        <f t="shared" si="4"/>
        <v>1.2930978513450773E-4</v>
      </c>
    </row>
    <row r="149" spans="1:3" x14ac:dyDescent="0.25">
      <c r="A149" s="62" t="s">
        <v>20</v>
      </c>
      <c r="B149" s="55">
        <v>27675.3</v>
      </c>
      <c r="C149" s="71">
        <f t="shared" si="4"/>
        <v>1.1102439575089152E-4</v>
      </c>
    </row>
    <row r="150" spans="1:3" x14ac:dyDescent="0.25">
      <c r="A150" s="60" t="s">
        <v>19</v>
      </c>
      <c r="B150" s="55">
        <v>910000</v>
      </c>
      <c r="C150" s="71">
        <f t="shared" si="4"/>
        <v>3.6506270982902185E-3</v>
      </c>
    </row>
    <row r="151" spans="1:3" x14ac:dyDescent="0.25">
      <c r="A151" s="68" t="s">
        <v>18</v>
      </c>
      <c r="B151" s="69">
        <v>249272241.59</v>
      </c>
      <c r="C151" s="69">
        <v>249272241.59</v>
      </c>
    </row>
    <row r="152" spans="1:3" ht="15.75" thickBot="1" x14ac:dyDescent="0.3"/>
    <row r="153" spans="1:3" ht="15.75" x14ac:dyDescent="0.25">
      <c r="A153" s="6" t="s">
        <v>2</v>
      </c>
      <c r="B153" s="7" t="s">
        <v>3</v>
      </c>
    </row>
    <row r="154" spans="1:3" ht="16.5" thickBot="1" x14ac:dyDescent="0.3">
      <c r="A154" s="9" t="s">
        <v>4</v>
      </c>
      <c r="B154" s="10">
        <f>SUM(B155:B162)</f>
        <v>0.99999999999999956</v>
      </c>
      <c r="C154" s="74">
        <v>263297.99319000001</v>
      </c>
    </row>
    <row r="155" spans="1:3" ht="16.5" thickBot="1" x14ac:dyDescent="0.3">
      <c r="A155" s="13" t="s">
        <v>5</v>
      </c>
      <c r="B155" s="27">
        <f>C155/$C$154</f>
        <v>0.46706014926311484</v>
      </c>
      <c r="C155" s="74">
        <v>122976</v>
      </c>
    </row>
    <row r="156" spans="1:3" ht="16.5" thickBot="1" x14ac:dyDescent="0.3">
      <c r="A156" s="16" t="s">
        <v>6</v>
      </c>
      <c r="B156" s="27">
        <f>C156/$C$154</f>
        <v>0.1386717747356789</v>
      </c>
      <c r="C156" s="74">
        <v>36512</v>
      </c>
    </row>
    <row r="157" spans="1:3" ht="16.5" thickBot="1" x14ac:dyDescent="0.3">
      <c r="A157" s="16" t="s">
        <v>7</v>
      </c>
      <c r="B157" s="27">
        <f t="shared" ref="B157:B162" si="5">C157/$C$154</f>
        <v>6.0467608609956834E-2</v>
      </c>
      <c r="C157" s="74">
        <v>15921</v>
      </c>
    </row>
    <row r="158" spans="1:3" ht="32.25" thickBot="1" x14ac:dyDescent="0.3">
      <c r="A158" s="17" t="s">
        <v>8</v>
      </c>
      <c r="B158" s="27">
        <f t="shared" si="5"/>
        <v>0.11129215093885843</v>
      </c>
      <c r="C158" s="74">
        <v>29303</v>
      </c>
    </row>
    <row r="159" spans="1:3" ht="16.5" thickBot="1" x14ac:dyDescent="0.3">
      <c r="A159" s="16" t="s">
        <v>9</v>
      </c>
      <c r="B159" s="27">
        <f t="shared" si="5"/>
        <v>3.6266892444976939E-2</v>
      </c>
      <c r="C159" s="74">
        <v>9549</v>
      </c>
    </row>
    <row r="160" spans="1:3" ht="32.25" thickBot="1" x14ac:dyDescent="0.3">
      <c r="A160" s="19" t="s">
        <v>10</v>
      </c>
      <c r="B160" s="27">
        <f t="shared" si="5"/>
        <v>7.3437703666988582E-2</v>
      </c>
      <c r="C160" s="74">
        <v>19336</v>
      </c>
    </row>
    <row r="161" spans="1:3" ht="16.5" thickBot="1" x14ac:dyDescent="0.3">
      <c r="A161" s="20" t="s">
        <v>11</v>
      </c>
      <c r="B161" s="27">
        <f t="shared" si="5"/>
        <v>1.1313006847912163E-2</v>
      </c>
      <c r="C161" s="74">
        <v>2978.692</v>
      </c>
    </row>
    <row r="162" spans="1:3" ht="16.5" thickBot="1" x14ac:dyDescent="0.3">
      <c r="A162" s="23" t="s">
        <v>12</v>
      </c>
      <c r="B162" s="27">
        <f t="shared" si="5"/>
        <v>0.10149071349251289</v>
      </c>
      <c r="C162" s="74">
        <v>26722.3011899999</v>
      </c>
    </row>
    <row r="164" spans="1:3" ht="15.75" thickBot="1" x14ac:dyDescent="0.3">
      <c r="A164">
        <v>2021</v>
      </c>
    </row>
    <row r="165" spans="1:3" ht="15.75" x14ac:dyDescent="0.25">
      <c r="A165" s="6" t="s">
        <v>2</v>
      </c>
      <c r="B165" s="7" t="s">
        <v>3</v>
      </c>
    </row>
    <row r="166" spans="1:3" ht="16.5" thickBot="1" x14ac:dyDescent="0.3">
      <c r="A166" s="9" t="s">
        <v>4</v>
      </c>
      <c r="B166" s="10">
        <f>SUM(B167:B174)</f>
        <v>1.0000000000000002</v>
      </c>
      <c r="C166" s="74">
        <f>-([17]TDSheet!$O$17+[17]TDSheet!$O$20)/1000</f>
        <v>328526.62776999996</v>
      </c>
    </row>
    <row r="167" spans="1:3" ht="16.5" thickBot="1" x14ac:dyDescent="0.3">
      <c r="A167" s="13" t="s">
        <v>5</v>
      </c>
      <c r="B167" s="27">
        <f>C167/$C$166</f>
        <v>0.46940693555581009</v>
      </c>
      <c r="C167" s="74">
        <f>[18]Расходы!$L$6+[18]Расходы!$L$27</f>
        <v>154212.67758999998</v>
      </c>
    </row>
    <row r="168" spans="1:3" ht="16.5" thickBot="1" x14ac:dyDescent="0.3">
      <c r="A168" s="16" t="s">
        <v>6</v>
      </c>
      <c r="B168" s="27">
        <f t="shared" ref="B168:B174" si="6">C168/$C$166</f>
        <v>0.13862230744925533</v>
      </c>
      <c r="C168" s="74">
        <f>[18]Расходы!$L$7+[18]Расходы!$L$28</f>
        <v>45541.119200000001</v>
      </c>
    </row>
    <row r="169" spans="1:3" ht="16.5" thickBot="1" x14ac:dyDescent="0.3">
      <c r="A169" s="16" t="s">
        <v>7</v>
      </c>
      <c r="B169" s="27">
        <f t="shared" si="6"/>
        <v>6.2177657435734127E-2</v>
      </c>
      <c r="C169" s="74">
        <f>[18]ОПУ!$K$22</f>
        <v>20427.016119999997</v>
      </c>
    </row>
    <row r="170" spans="1:3" ht="32.25" thickBot="1" x14ac:dyDescent="0.3">
      <c r="A170" s="17" t="s">
        <v>8</v>
      </c>
      <c r="B170" s="27">
        <f t="shared" si="6"/>
        <v>9.4550657524621273E-2</v>
      </c>
      <c r="C170" s="74">
        <f>SUMIF(Лист1!$E:$E,Лист2!A170,Лист1!$C:$C)/1000</f>
        <v>31062.408670000001</v>
      </c>
    </row>
    <row r="171" spans="1:3" ht="16.5" thickBot="1" x14ac:dyDescent="0.3">
      <c r="A171" s="16" t="s">
        <v>9</v>
      </c>
      <c r="B171" s="27">
        <f t="shared" si="6"/>
        <v>5.4912977716466832E-2</v>
      </c>
      <c r="C171" s="74">
        <f>SUMIF(Лист1!$E:$E,Лист2!A171,Лист1!$C:$C)/1000</f>
        <v>18040.375390000001</v>
      </c>
    </row>
    <row r="172" spans="1:3" ht="32.25" thickBot="1" x14ac:dyDescent="0.3">
      <c r="A172" s="19" t="s">
        <v>10</v>
      </c>
      <c r="B172" s="27">
        <f t="shared" si="6"/>
        <v>6.9912446111004042E-2</v>
      </c>
      <c r="C172" s="74">
        <f>SUMIF(Лист1!$E:$E,Лист2!A172,Лист1!$C:$C)/1000</f>
        <v>22968.100160000005</v>
      </c>
    </row>
    <row r="173" spans="1:3" ht="16.5" thickBot="1" x14ac:dyDescent="0.3">
      <c r="A173" s="20" t="s">
        <v>11</v>
      </c>
      <c r="B173" s="27">
        <f t="shared" si="6"/>
        <v>1.3044848994707108E-2</v>
      </c>
      <c r="C173" s="74">
        <f>SUMIF(Лист1!$E:$E,Лист2!A173,Лист1!$C:$C)/1000</f>
        <v>4285.58025</v>
      </c>
    </row>
    <row r="174" spans="1:3" ht="16.5" thickBot="1" x14ac:dyDescent="0.3">
      <c r="A174" s="23" t="s">
        <v>12</v>
      </c>
      <c r="B174" s="27">
        <f t="shared" si="6"/>
        <v>9.7372169212401286E-2</v>
      </c>
      <c r="C174" s="74">
        <f>SUMIF(Лист1!$E:$E,Лист2!A174,Лист1!$C:$C)/1000+662.850050000008</f>
        <v>31989.350390000007</v>
      </c>
    </row>
    <row r="177" spans="3:3" x14ac:dyDescent="0.25">
      <c r="C177" s="79">
        <f>SUM(C167:C174)</f>
        <v>328526.62777000002</v>
      </c>
    </row>
    <row r="178" spans="3:3" x14ac:dyDescent="0.25">
      <c r="C178" s="80">
        <f>C166-C177</f>
        <v>0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workbookViewId="0">
      <selection activeCell="E89" sqref="E89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75" t="s">
        <v>311</v>
      </c>
      <c r="B2" s="76" t="s">
        <v>312</v>
      </c>
      <c r="C2" s="78">
        <v>2412841.38</v>
      </c>
      <c r="D2" t="str">
        <f>VLOOKUP(B2,'[19]статьи затрат'!$A:$B,2,0)</f>
        <v>Амортизация</v>
      </c>
    </row>
    <row r="3" spans="1:5" ht="15.75" thickBot="1" x14ac:dyDescent="0.3">
      <c r="A3" s="75" t="s">
        <v>311</v>
      </c>
      <c r="B3" s="76" t="s">
        <v>313</v>
      </c>
      <c r="C3" s="77">
        <v>1543802.76</v>
      </c>
      <c r="D3" t="str">
        <f>VLOOKUP(B3,'[19]статьи затрат'!$A:$B,2,0)</f>
        <v>Амортизация</v>
      </c>
    </row>
    <row r="4" spans="1:5" ht="15.75" thickBot="1" x14ac:dyDescent="0.3">
      <c r="A4" s="75" t="s">
        <v>311</v>
      </c>
      <c r="B4" s="76" t="s">
        <v>314</v>
      </c>
      <c r="C4" s="77">
        <v>38000.04</v>
      </c>
      <c r="D4" t="str">
        <f>VLOOKUP(B4,'[19]статьи затрат'!$A:$B,2,0)</f>
        <v>Амортизация</v>
      </c>
    </row>
    <row r="5" spans="1:5" ht="15.75" thickBot="1" x14ac:dyDescent="0.3">
      <c r="A5" s="75" t="s">
        <v>311</v>
      </c>
      <c r="B5" s="76" t="s">
        <v>315</v>
      </c>
      <c r="C5" s="77">
        <v>337870.46</v>
      </c>
      <c r="D5" t="str">
        <f>VLOOKUP(B5,'[19]статьи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75" t="s">
        <v>311</v>
      </c>
      <c r="B6" s="76" t="s">
        <v>316</v>
      </c>
      <c r="C6" s="77">
        <v>547887.01</v>
      </c>
      <c r="D6" t="str">
        <f>VLOOKUP(B6,'[19]статьи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75" t="s">
        <v>311</v>
      </c>
      <c r="B7" s="76" t="s">
        <v>317</v>
      </c>
      <c r="C7" s="77">
        <v>3154896.6</v>
      </c>
      <c r="D7" t="str">
        <f>VLOOKUP(B7,'[19]статьи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75" t="s">
        <v>311</v>
      </c>
      <c r="B8" s="76" t="s">
        <v>318</v>
      </c>
      <c r="C8" s="77">
        <v>14369715.949999999</v>
      </c>
      <c r="D8" t="str">
        <f>VLOOKUP(B8,'[19]статьи затрат'!$A:$B,2,0)</f>
        <v>Амортизация</v>
      </c>
    </row>
    <row r="9" spans="1:5" ht="15.75" thickBot="1" x14ac:dyDescent="0.3">
      <c r="A9" s="75" t="s">
        <v>311</v>
      </c>
      <c r="B9" s="76" t="s">
        <v>319</v>
      </c>
      <c r="C9" s="77">
        <v>11570.24</v>
      </c>
      <c r="D9" t="str">
        <f>VLOOKUP(B9,'[19]статьи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75" t="s">
        <v>311</v>
      </c>
      <c r="B10" s="76" t="s">
        <v>320</v>
      </c>
      <c r="C10" s="77">
        <v>232466.41</v>
      </c>
      <c r="D10" t="str">
        <f>VLOOKUP(B10,'[19]статьи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75" t="s">
        <v>311</v>
      </c>
      <c r="B11" s="76" t="s">
        <v>321</v>
      </c>
      <c r="C11" s="77">
        <v>78658.16</v>
      </c>
      <c r="D11" t="str">
        <f>VLOOKUP(B11,'[19]статьи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75" t="s">
        <v>311</v>
      </c>
      <c r="B12" s="76" t="s">
        <v>322</v>
      </c>
      <c r="C12" s="77">
        <v>7220</v>
      </c>
      <c r="D12" t="str">
        <f>VLOOKUP(B12,'[19]статьи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75" t="s">
        <v>311</v>
      </c>
      <c r="B13" s="76" t="s">
        <v>323</v>
      </c>
      <c r="C13" s="77">
        <v>2251.46</v>
      </c>
      <c r="D13" t="str">
        <f>VLOOKUP(B13,'[19]статьи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75" t="s">
        <v>311</v>
      </c>
      <c r="B14" s="76" t="s">
        <v>324</v>
      </c>
      <c r="C14" s="78">
        <v>136361</v>
      </c>
      <c r="D14" t="str">
        <f>VLOOKUP(B14,'[19]статьи затрат'!$A:$B,2,0)</f>
        <v>Прочие расходы</v>
      </c>
      <c r="E14" t="s">
        <v>10</v>
      </c>
    </row>
    <row r="15" spans="1:5" ht="15.75" thickBot="1" x14ac:dyDescent="0.3">
      <c r="A15" s="75" t="s">
        <v>311</v>
      </c>
      <c r="B15" s="76" t="s">
        <v>325</v>
      </c>
      <c r="C15" s="77">
        <v>106167.16</v>
      </c>
      <c r="D15" t="str">
        <f>VLOOKUP(B15,'[19]статьи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75" t="s">
        <v>311</v>
      </c>
      <c r="B16" s="76" t="s">
        <v>326</v>
      </c>
      <c r="C16" s="78">
        <v>1175000</v>
      </c>
      <c r="D16" t="str">
        <f>VLOOKUP(B16,'[19]статьи затрат'!$A:$B,2,0)</f>
        <v>Прочие расходы</v>
      </c>
      <c r="E16" t="s">
        <v>10</v>
      </c>
    </row>
    <row r="17" spans="1:5" ht="15.75" thickBot="1" x14ac:dyDescent="0.3">
      <c r="A17" s="75" t="s">
        <v>311</v>
      </c>
      <c r="B17" s="76" t="s">
        <v>327</v>
      </c>
      <c r="C17" s="77">
        <v>115311109.37</v>
      </c>
      <c r="D17" t="str">
        <f>VLOOKUP(B17,'[19]статьи затрат'!$A:$B,2,0)</f>
        <v>Расходы на персонал, зарплата начисленная с НДФЛ</v>
      </c>
    </row>
    <row r="18" spans="1:5" ht="15.75" thickBot="1" x14ac:dyDescent="0.3">
      <c r="A18" s="75" t="s">
        <v>311</v>
      </c>
      <c r="B18" s="76" t="s">
        <v>328</v>
      </c>
      <c r="C18" s="78">
        <v>5900307.5999999996</v>
      </c>
      <c r="D18" t="str">
        <f>VLOOKUP(B18,'[19]статьи затрат'!$A:$B,2,0)</f>
        <v>Прочие расходы</v>
      </c>
      <c r="E18" t="s">
        <v>10</v>
      </c>
    </row>
    <row r="19" spans="1:5" ht="15.75" thickBot="1" x14ac:dyDescent="0.3">
      <c r="A19" s="75" t="s">
        <v>311</v>
      </c>
      <c r="B19" s="76" t="s">
        <v>329</v>
      </c>
      <c r="C19" s="78">
        <v>382799.35</v>
      </c>
      <c r="D19" t="str">
        <f>VLOOKUP(B19,'[19]статьи затрат'!$A:$B,2,0)</f>
        <v>Прочие расходы</v>
      </c>
      <c r="E19" t="s">
        <v>11</v>
      </c>
    </row>
    <row r="20" spans="1:5" ht="15.75" thickBot="1" x14ac:dyDescent="0.3">
      <c r="A20" s="75" t="s">
        <v>311</v>
      </c>
      <c r="B20" s="76" t="s">
        <v>330</v>
      </c>
      <c r="C20" s="78">
        <v>89920</v>
      </c>
      <c r="D20" t="str">
        <f>VLOOKUP(B20,'[19]статьи затрат'!$A:$B,2,0)</f>
        <v>Прочие расходы</v>
      </c>
      <c r="E20" t="s">
        <v>8</v>
      </c>
    </row>
    <row r="21" spans="1:5" ht="15.75" thickBot="1" x14ac:dyDescent="0.3">
      <c r="A21" s="75" t="s">
        <v>311</v>
      </c>
      <c r="B21" s="76" t="s">
        <v>331</v>
      </c>
      <c r="C21" s="78">
        <v>1125</v>
      </c>
      <c r="D21" t="str">
        <f>VLOOKUP(B21,'[19]статьи затрат'!$A:$B,2,0)</f>
        <v>Прочие расходы</v>
      </c>
      <c r="E21" t="s">
        <v>10</v>
      </c>
    </row>
    <row r="22" spans="1:5" ht="15.75" thickBot="1" x14ac:dyDescent="0.3">
      <c r="A22" s="75" t="s">
        <v>311</v>
      </c>
      <c r="B22" s="76" t="s">
        <v>332</v>
      </c>
      <c r="C22" s="77">
        <v>5505279.5599999996</v>
      </c>
      <c r="D22" t="str">
        <f>VLOOKUP(B22,'[19]статьи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75" t="s">
        <v>311</v>
      </c>
      <c r="B23" s="76" t="s">
        <v>333</v>
      </c>
      <c r="C23" s="78">
        <v>1839179.53</v>
      </c>
      <c r="D23" t="str">
        <f>VLOOKUP(B23,'[19]статьи затрат'!$A:$B,2,0)</f>
        <v>Прочие расходы</v>
      </c>
      <c r="E23" t="s">
        <v>11</v>
      </c>
    </row>
    <row r="24" spans="1:5" ht="15.75" thickBot="1" x14ac:dyDescent="0.3">
      <c r="A24" s="75" t="s">
        <v>311</v>
      </c>
      <c r="B24" s="76" t="s">
        <v>334</v>
      </c>
      <c r="C24" s="77">
        <v>199756.5</v>
      </c>
      <c r="D24" t="str">
        <f>VLOOKUP(B24,'[19]статьи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75" t="s">
        <v>311</v>
      </c>
      <c r="B25" s="76" t="s">
        <v>335</v>
      </c>
      <c r="C25" s="77">
        <v>10229970.02</v>
      </c>
      <c r="D25" t="str">
        <f>VLOOKUP(B25,'[19]статьи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75" t="s">
        <v>311</v>
      </c>
      <c r="B26" s="76" t="s">
        <v>336</v>
      </c>
      <c r="C26" s="77">
        <v>33740.339999999997</v>
      </c>
      <c r="D26" t="str">
        <f>VLOOKUP(B26,'[19]статьи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75" t="s">
        <v>311</v>
      </c>
      <c r="B27" s="76" t="s">
        <v>337</v>
      </c>
      <c r="C27" s="77">
        <v>9520870.2400000002</v>
      </c>
      <c r="D27" t="str">
        <f>VLOOKUP(B27,'[19]статьи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75" t="s">
        <v>311</v>
      </c>
      <c r="B28" s="76" t="s">
        <v>338</v>
      </c>
      <c r="C28" s="78">
        <v>108173.34</v>
      </c>
      <c r="D28" t="str">
        <f>VLOOKUP(B28,'[19]статьи затрат'!$A:$B,2,0)</f>
        <v>Прочие расходы</v>
      </c>
      <c r="E28" t="s">
        <v>11</v>
      </c>
    </row>
    <row r="29" spans="1:5" ht="15.75" thickBot="1" x14ac:dyDescent="0.3">
      <c r="A29" s="75" t="s">
        <v>311</v>
      </c>
      <c r="B29" s="76" t="s">
        <v>339</v>
      </c>
      <c r="C29" s="78">
        <v>34417.97</v>
      </c>
      <c r="D29" t="str">
        <f>VLOOKUP(B29,'[19]статьи затрат'!$A:$B,2,0)</f>
        <v>Прочие расходы</v>
      </c>
      <c r="E29" t="s">
        <v>11</v>
      </c>
    </row>
    <row r="30" spans="1:5" ht="15.75" thickBot="1" x14ac:dyDescent="0.3">
      <c r="A30" s="75" t="s">
        <v>311</v>
      </c>
      <c r="B30" s="76" t="s">
        <v>340</v>
      </c>
      <c r="C30" s="77">
        <v>3728010.93</v>
      </c>
      <c r="D30" t="str">
        <f>VLOOKUP(B30,'[19]статьи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75" t="s">
        <v>311</v>
      </c>
      <c r="B31" s="76" t="s">
        <v>341</v>
      </c>
      <c r="C31" s="78">
        <v>13949</v>
      </c>
      <c r="D31" t="str">
        <f>VLOOKUP(B31,'[19]статьи затрат'!$A:$B,2,0)</f>
        <v>Прочие расходы</v>
      </c>
      <c r="E31" t="s">
        <v>10</v>
      </c>
    </row>
    <row r="32" spans="1:5" ht="15.75" thickBot="1" x14ac:dyDescent="0.3">
      <c r="A32" s="75" t="s">
        <v>311</v>
      </c>
      <c r="B32" s="76" t="s">
        <v>342</v>
      </c>
      <c r="C32" s="77">
        <v>2579352.77</v>
      </c>
      <c r="D32" t="str">
        <f>VLOOKUP(B32,'[19]статьи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75" t="s">
        <v>311</v>
      </c>
      <c r="B33" s="76" t="s">
        <v>343</v>
      </c>
      <c r="C33" s="77">
        <v>3334460.98</v>
      </c>
      <c r="D33" t="str">
        <f>VLOOKUP(B33,'[19]статьи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75" t="s">
        <v>311</v>
      </c>
      <c r="B34" s="76" t="s">
        <v>344</v>
      </c>
      <c r="C34" s="78">
        <v>197514.17</v>
      </c>
      <c r="D34" t="str">
        <f>VLOOKUP(B34,'[19]статьи затрат'!$A:$B,2,0)</f>
        <v>Прочие расходы</v>
      </c>
      <c r="E34" t="s">
        <v>11</v>
      </c>
    </row>
    <row r="35" spans="1:5" ht="15.75" thickBot="1" x14ac:dyDescent="0.3">
      <c r="A35" s="75" t="s">
        <v>311</v>
      </c>
      <c r="B35" s="76" t="s">
        <v>345</v>
      </c>
      <c r="C35" s="78">
        <v>47869.81</v>
      </c>
      <c r="D35" t="str">
        <f>VLOOKUP(B35,'[19]статьи затрат'!$A:$B,2,0)</f>
        <v>Прочие расходы</v>
      </c>
      <c r="E35" t="s">
        <v>11</v>
      </c>
    </row>
    <row r="36" spans="1:5" ht="15.75" thickBot="1" x14ac:dyDescent="0.3">
      <c r="A36" s="75" t="s">
        <v>311</v>
      </c>
      <c r="B36" s="76" t="s">
        <v>346</v>
      </c>
      <c r="C36" s="78">
        <v>158990.38</v>
      </c>
      <c r="D36" t="str">
        <f>VLOOKUP(B36,'[19]статьи затрат'!$A:$B,2,0)</f>
        <v>Прочие расходы</v>
      </c>
      <c r="E36" t="s">
        <v>11</v>
      </c>
    </row>
    <row r="37" spans="1:5" ht="15.75" thickBot="1" x14ac:dyDescent="0.3">
      <c r="A37" s="75" t="s">
        <v>311</v>
      </c>
      <c r="B37" s="76" t="s">
        <v>347</v>
      </c>
      <c r="C37" s="78">
        <v>44000</v>
      </c>
      <c r="D37" t="str">
        <f>VLOOKUP(B37,'[19]статьи затрат'!$A:$B,2,0)</f>
        <v>Прочие расходы</v>
      </c>
      <c r="E37" t="s">
        <v>11</v>
      </c>
    </row>
    <row r="38" spans="1:5" ht="15.75" thickBot="1" x14ac:dyDescent="0.3">
      <c r="A38" s="75" t="s">
        <v>311</v>
      </c>
      <c r="B38" s="76" t="s">
        <v>348</v>
      </c>
      <c r="C38" s="77">
        <v>162336.93</v>
      </c>
      <c r="D38" t="str">
        <f>VLOOKUP(B38,'[19]статьи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75" t="s">
        <v>311</v>
      </c>
      <c r="B39" s="76" t="s">
        <v>349</v>
      </c>
      <c r="C39" s="78">
        <v>172310.6</v>
      </c>
      <c r="D39" t="str">
        <f>VLOOKUP(B39,'[19]статьи затрат'!$A:$B,2,0)</f>
        <v>Прочие расходы</v>
      </c>
      <c r="E39" t="s">
        <v>11</v>
      </c>
    </row>
    <row r="40" spans="1:5" ht="15.75" thickBot="1" x14ac:dyDescent="0.3">
      <c r="A40" s="75" t="s">
        <v>311</v>
      </c>
      <c r="B40" s="76" t="s">
        <v>350</v>
      </c>
      <c r="C40" s="78">
        <v>818542.38</v>
      </c>
      <c r="D40" t="str">
        <f>VLOOKUP(B40,'[19]статьи затрат'!$A:$B,2,0)</f>
        <v>Прочие расходы</v>
      </c>
      <c r="E40" t="s">
        <v>11</v>
      </c>
    </row>
    <row r="41" spans="1:5" ht="15.75" thickBot="1" x14ac:dyDescent="0.3">
      <c r="A41" s="75" t="s">
        <v>311</v>
      </c>
      <c r="B41" s="76" t="s">
        <v>351</v>
      </c>
      <c r="C41" s="78">
        <v>29262.3</v>
      </c>
      <c r="D41" t="str">
        <f>VLOOKUP(B41,'[19]статьи затрат'!$A:$B,2,0)</f>
        <v>Прочие расходы</v>
      </c>
      <c r="E41" t="s">
        <v>11</v>
      </c>
    </row>
    <row r="42" spans="1:5" ht="15.75" thickBot="1" x14ac:dyDescent="0.3">
      <c r="A42" s="75" t="s">
        <v>311</v>
      </c>
      <c r="B42" s="76" t="s">
        <v>352</v>
      </c>
      <c r="C42" s="77">
        <v>34403016.140000001</v>
      </c>
      <c r="D42" t="str">
        <f>VLOOKUP(B42,'[19]статьи затрат'!$A:$B,2,0)</f>
        <v>Расходы на персонал, Отчисления в соц. Фонды</v>
      </c>
    </row>
    <row r="43" spans="1:5" ht="15.75" thickBot="1" x14ac:dyDescent="0.3">
      <c r="A43" s="75" t="s">
        <v>311</v>
      </c>
      <c r="B43" s="76" t="s">
        <v>353</v>
      </c>
      <c r="C43" s="77">
        <v>171416.63</v>
      </c>
      <c r="D43" t="str">
        <f>VLOOKUP(B43,'[19]статьи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75" t="s">
        <v>354</v>
      </c>
      <c r="B44" s="76" t="s">
        <v>314</v>
      </c>
      <c r="C44" s="77">
        <v>606870.96</v>
      </c>
      <c r="D44" t="str">
        <f>VLOOKUP(B44,'[19]статьи затрат'!$A:$B,2,0)</f>
        <v>Амортизация</v>
      </c>
    </row>
    <row r="45" spans="1:5" ht="15.75" thickBot="1" x14ac:dyDescent="0.3">
      <c r="A45" s="75" t="s">
        <v>354</v>
      </c>
      <c r="B45" s="76" t="s">
        <v>315</v>
      </c>
      <c r="C45" s="77">
        <v>67423.820000000007</v>
      </c>
      <c r="D45" t="str">
        <f>VLOOKUP(B45,'[19]статьи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75" t="s">
        <v>354</v>
      </c>
      <c r="B46" s="76" t="s">
        <v>355</v>
      </c>
      <c r="C46" s="77">
        <v>91250</v>
      </c>
      <c r="D46" t="str">
        <f>VLOOKUP(B46,'[19]статьи затрат'!$A:$B,2,0)</f>
        <v>Прочие расходы</v>
      </c>
      <c r="E46" t="s">
        <v>12</v>
      </c>
    </row>
    <row r="47" spans="1:5" ht="15.75" thickBot="1" x14ac:dyDescent="0.3">
      <c r="A47" s="75" t="s">
        <v>354</v>
      </c>
      <c r="B47" s="76" t="s">
        <v>317</v>
      </c>
      <c r="C47" s="77">
        <v>21745.119999999999</v>
      </c>
      <c r="D47" t="str">
        <f>VLOOKUP(B47,'[19]статьи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75" t="s">
        <v>354</v>
      </c>
      <c r="B48" s="76" t="s">
        <v>318</v>
      </c>
      <c r="C48" s="77">
        <v>1455785.03</v>
      </c>
      <c r="D48" t="str">
        <f>VLOOKUP(B48,'[19]статьи затрат'!$A:$B,2,0)</f>
        <v>Амортизация</v>
      </c>
    </row>
    <row r="49" spans="1:5" ht="15.75" thickBot="1" x14ac:dyDescent="0.3">
      <c r="A49" s="75" t="s">
        <v>354</v>
      </c>
      <c r="B49" s="76" t="s">
        <v>356</v>
      </c>
      <c r="C49" s="77">
        <v>392920.64</v>
      </c>
      <c r="D49" t="str">
        <f>VLOOKUP(B49,'[19]статьи затрат'!$A:$B,2,0)</f>
        <v>Прочие расходы</v>
      </c>
      <c r="E49" t="s">
        <v>10</v>
      </c>
    </row>
    <row r="50" spans="1:5" ht="15.75" thickBot="1" x14ac:dyDescent="0.3">
      <c r="A50" s="75" t="s">
        <v>354</v>
      </c>
      <c r="B50" s="76" t="s">
        <v>357</v>
      </c>
      <c r="C50" s="77">
        <v>172849.71</v>
      </c>
      <c r="D50" t="str">
        <f>VLOOKUP(B50,'[19]статьи затрат'!$A:$B,2,0)</f>
        <v>Прочие расходы</v>
      </c>
      <c r="E50" t="s">
        <v>10</v>
      </c>
    </row>
    <row r="51" spans="1:5" ht="15.75" thickBot="1" x14ac:dyDescent="0.3">
      <c r="A51" s="75" t="s">
        <v>354</v>
      </c>
      <c r="B51" s="76" t="s">
        <v>358</v>
      </c>
      <c r="C51" s="77">
        <v>377612.13</v>
      </c>
      <c r="D51" t="str">
        <f>VLOOKUP(B51,'[19]статьи затрат'!$A:$B,2,0)</f>
        <v>Прочие расходы</v>
      </c>
      <c r="E51" t="s">
        <v>12</v>
      </c>
    </row>
    <row r="52" spans="1:5" ht="15.75" thickBot="1" x14ac:dyDescent="0.3">
      <c r="A52" s="75" t="s">
        <v>354</v>
      </c>
      <c r="B52" s="76" t="s">
        <v>359</v>
      </c>
      <c r="C52" s="77">
        <v>1134.1600000000001</v>
      </c>
      <c r="D52" t="str">
        <f>VLOOKUP(B52,'[19]статьи затрат'!$A:$B,2,0)</f>
        <v>Прочие расходы</v>
      </c>
      <c r="E52" t="s">
        <v>10</v>
      </c>
    </row>
    <row r="53" spans="1:5" ht="15.75" thickBot="1" x14ac:dyDescent="0.3">
      <c r="A53" s="75" t="s">
        <v>354</v>
      </c>
      <c r="B53" s="76" t="s">
        <v>360</v>
      </c>
      <c r="C53" s="77">
        <v>176771.21</v>
      </c>
      <c r="D53" t="str">
        <f>VLOOKUP(B53,'[19]статьи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75" t="s">
        <v>354</v>
      </c>
      <c r="B54" s="76" t="s">
        <v>323</v>
      </c>
      <c r="C54" s="77">
        <v>31478.18</v>
      </c>
      <c r="D54" t="str">
        <f>VLOOKUP(B54,'[19]статьи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75" t="s">
        <v>354</v>
      </c>
      <c r="B55" s="76" t="s">
        <v>325</v>
      </c>
      <c r="C55" s="77">
        <v>316661.77</v>
      </c>
      <c r="D55" t="str">
        <f>VLOOKUP(B55,'[19]статьи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75" t="s">
        <v>354</v>
      </c>
      <c r="B56" s="76" t="s">
        <v>327</v>
      </c>
      <c r="C56" s="77">
        <v>38901568.219999999</v>
      </c>
      <c r="D56" t="str">
        <f>VLOOKUP(B56,'[19]статьи затрат'!$A:$B,2,0)</f>
        <v>Расходы на персонал, зарплата начисленная с НДФЛ</v>
      </c>
    </row>
    <row r="57" spans="1:5" ht="15.75" thickBot="1" x14ac:dyDescent="0.3">
      <c r="A57" s="75" t="s">
        <v>354</v>
      </c>
      <c r="B57" s="76" t="s">
        <v>329</v>
      </c>
      <c r="C57" s="77">
        <v>99850.02</v>
      </c>
      <c r="D57" t="str">
        <f>VLOOKUP(B57,'[19]статьи затрат'!$A:$B,2,0)</f>
        <v>Прочие расходы</v>
      </c>
      <c r="E57" t="s">
        <v>12</v>
      </c>
    </row>
    <row r="58" spans="1:5" ht="15.75" thickBot="1" x14ac:dyDescent="0.3">
      <c r="A58" s="75" t="s">
        <v>354</v>
      </c>
      <c r="B58" s="76" t="s">
        <v>361</v>
      </c>
      <c r="C58" s="77">
        <v>79842.75</v>
      </c>
      <c r="D58" t="str">
        <f>VLOOKUP(B58,'[19]статьи затрат'!$A:$B,2,0)</f>
        <v>Прочие расходы</v>
      </c>
      <c r="E58" t="s">
        <v>12</v>
      </c>
    </row>
    <row r="59" spans="1:5" ht="15.75" thickBot="1" x14ac:dyDescent="0.3">
      <c r="A59" s="75" t="s">
        <v>354</v>
      </c>
      <c r="B59" s="76" t="s">
        <v>330</v>
      </c>
      <c r="C59" s="77">
        <v>153050</v>
      </c>
      <c r="D59" t="str">
        <f>VLOOKUP(B59,'[19]статьи затрат'!$A:$B,2,0)</f>
        <v>Прочие расходы</v>
      </c>
      <c r="E59" t="s">
        <v>8</v>
      </c>
    </row>
    <row r="60" spans="1:5" ht="15.75" thickBot="1" x14ac:dyDescent="0.3">
      <c r="A60" s="75" t="s">
        <v>354</v>
      </c>
      <c r="B60" s="76" t="s">
        <v>331</v>
      </c>
      <c r="C60" s="77">
        <v>134598.24</v>
      </c>
      <c r="D60" t="str">
        <f>VLOOKUP(B60,'[19]статьи затрат'!$A:$B,2,0)</f>
        <v>Прочие расходы</v>
      </c>
      <c r="E60" t="s">
        <v>10</v>
      </c>
    </row>
    <row r="61" spans="1:5" ht="15.75" thickBot="1" x14ac:dyDescent="0.3">
      <c r="A61" s="75" t="s">
        <v>354</v>
      </c>
      <c r="B61" s="76" t="s">
        <v>362</v>
      </c>
      <c r="C61" s="77">
        <v>78953.95</v>
      </c>
      <c r="D61" t="str">
        <f>VLOOKUP(B61,'[19]статьи затрат'!$A:$B,2,0)</f>
        <v>Прочие расходы</v>
      </c>
      <c r="E61" t="s">
        <v>12</v>
      </c>
    </row>
    <row r="62" spans="1:5" ht="15.75" thickBot="1" x14ac:dyDescent="0.3">
      <c r="A62" s="75" t="s">
        <v>354</v>
      </c>
      <c r="B62" s="76" t="s">
        <v>332</v>
      </c>
      <c r="C62" s="77">
        <v>4924127.33</v>
      </c>
      <c r="D62" t="str">
        <f>VLOOKUP(B62,'[19]статьи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75" t="s">
        <v>354</v>
      </c>
      <c r="B63" s="76" t="s">
        <v>333</v>
      </c>
      <c r="C63" s="77">
        <v>1050188.25</v>
      </c>
      <c r="D63" t="str">
        <f>VLOOKUP(B63,'[19]статьи затрат'!$A:$B,2,0)</f>
        <v>Прочие расходы</v>
      </c>
      <c r="E63" t="s">
        <v>12</v>
      </c>
    </row>
    <row r="64" spans="1:5" ht="15.75" thickBot="1" x14ac:dyDescent="0.3">
      <c r="A64" s="75" t="s">
        <v>354</v>
      </c>
      <c r="B64" s="76" t="s">
        <v>335</v>
      </c>
      <c r="C64" s="77">
        <v>50052.75</v>
      </c>
      <c r="D64" t="str">
        <f>VLOOKUP(B64,'[19]статьи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75" t="s">
        <v>354</v>
      </c>
      <c r="B65" s="76" t="s">
        <v>336</v>
      </c>
      <c r="C65" s="77">
        <v>33149.620000000003</v>
      </c>
      <c r="D65" t="str">
        <f>VLOOKUP(B65,'[19]статьи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75" t="s">
        <v>354</v>
      </c>
      <c r="B66" s="76" t="s">
        <v>337</v>
      </c>
      <c r="C66" s="77">
        <v>1681296.91</v>
      </c>
      <c r="D66" t="str">
        <f>VLOOKUP(B66,'[19]статьи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75" t="s">
        <v>354</v>
      </c>
      <c r="B67" s="76" t="s">
        <v>338</v>
      </c>
      <c r="C67" s="77">
        <v>52211.33</v>
      </c>
      <c r="D67" t="str">
        <f>VLOOKUP(B67,'[19]статьи затрат'!$A:$B,2,0)</f>
        <v>Прочие расходы</v>
      </c>
      <c r="E67" t="s">
        <v>12</v>
      </c>
    </row>
    <row r="68" spans="1:5" ht="15.75" thickBot="1" x14ac:dyDescent="0.3">
      <c r="A68" s="75" t="s">
        <v>354</v>
      </c>
      <c r="B68" s="76" t="s">
        <v>363</v>
      </c>
      <c r="C68" s="77">
        <v>3756364.42</v>
      </c>
      <c r="D68" t="str">
        <f>VLOOKUP(B68,'[19]статьи затрат'!$A:$B,2,0)</f>
        <v>Прочие расходы</v>
      </c>
      <c r="E68" t="s">
        <v>8</v>
      </c>
    </row>
    <row r="69" spans="1:5" ht="15.75" thickBot="1" x14ac:dyDescent="0.3">
      <c r="A69" s="75" t="s">
        <v>354</v>
      </c>
      <c r="B69" s="76" t="s">
        <v>339</v>
      </c>
      <c r="C69" s="77">
        <v>4823501.8600000003</v>
      </c>
      <c r="D69" t="str">
        <f>VLOOKUP(B69,'[19]статьи затрат'!$A:$B,2,0)</f>
        <v>Прочие расходы</v>
      </c>
      <c r="E69" t="s">
        <v>12</v>
      </c>
    </row>
    <row r="70" spans="1:5" ht="15.75" thickBot="1" x14ac:dyDescent="0.3">
      <c r="A70" s="75" t="s">
        <v>354</v>
      </c>
      <c r="B70" s="76" t="s">
        <v>340</v>
      </c>
      <c r="C70" s="77">
        <v>3295698.94</v>
      </c>
      <c r="D70" t="str">
        <f>VLOOKUP(B70,'[19]статьи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75" t="s">
        <v>354</v>
      </c>
      <c r="B71" s="76" t="s">
        <v>341</v>
      </c>
      <c r="C71" s="77">
        <v>1830</v>
      </c>
      <c r="D71" t="str">
        <f>VLOOKUP(B71,'[19]статьи затрат'!$A:$B,2,0)</f>
        <v>Прочие расходы</v>
      </c>
      <c r="E71" t="s">
        <v>10</v>
      </c>
    </row>
    <row r="72" spans="1:5" ht="15.75" thickBot="1" x14ac:dyDescent="0.3">
      <c r="A72" s="75" t="s">
        <v>354</v>
      </c>
      <c r="B72" s="76" t="s">
        <v>342</v>
      </c>
      <c r="C72" s="77">
        <v>4445802.92</v>
      </c>
      <c r="D72" t="str">
        <f>VLOOKUP(B72,'[19]статьи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75" t="s">
        <v>354</v>
      </c>
      <c r="B73" s="76" t="s">
        <v>343</v>
      </c>
      <c r="C73" s="77">
        <v>436665.91</v>
      </c>
      <c r="D73" t="str">
        <f>VLOOKUP(B73,'[19]статьи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75" t="s">
        <v>354</v>
      </c>
      <c r="B74" s="76" t="s">
        <v>364</v>
      </c>
      <c r="C74" s="77">
        <v>98055</v>
      </c>
      <c r="D74" t="str">
        <f>VLOOKUP(B74,'[19]статьи затрат'!$A:$B,2,0)</f>
        <v>Прочие расходы</v>
      </c>
      <c r="E74" t="s">
        <v>12</v>
      </c>
    </row>
    <row r="75" spans="1:5" ht="15.75" thickBot="1" x14ac:dyDescent="0.3">
      <c r="A75" s="75" t="s">
        <v>354</v>
      </c>
      <c r="B75" s="76" t="s">
        <v>344</v>
      </c>
      <c r="C75" s="77">
        <v>1478209.71</v>
      </c>
      <c r="D75" t="str">
        <f>VLOOKUP(B75,'[19]статьи затрат'!$A:$B,2,0)</f>
        <v>Прочие расходы</v>
      </c>
      <c r="E75" t="s">
        <v>12</v>
      </c>
    </row>
    <row r="76" spans="1:5" ht="15.75" thickBot="1" x14ac:dyDescent="0.3">
      <c r="A76" s="75" t="s">
        <v>354</v>
      </c>
      <c r="B76" s="76" t="s">
        <v>365</v>
      </c>
      <c r="C76" s="77">
        <v>17893548.140000001</v>
      </c>
      <c r="D76" t="str">
        <f>VLOOKUP(B76,'[19]статьи затрат'!$A:$B,2,0)</f>
        <v>Прочие расходы</v>
      </c>
      <c r="E76" t="s">
        <v>12</v>
      </c>
    </row>
    <row r="77" spans="1:5" ht="15.75" thickBot="1" x14ac:dyDescent="0.3">
      <c r="A77" s="75" t="s">
        <v>354</v>
      </c>
      <c r="B77" s="76" t="s">
        <v>345</v>
      </c>
      <c r="C77" s="77">
        <v>1091986.24</v>
      </c>
      <c r="D77" t="str">
        <f>VLOOKUP(B77,'[19]статьи затрат'!$A:$B,2,0)</f>
        <v>Прочие расходы</v>
      </c>
      <c r="E77" t="s">
        <v>12</v>
      </c>
    </row>
    <row r="78" spans="1:5" ht="15.75" thickBot="1" x14ac:dyDescent="0.3">
      <c r="A78" s="75" t="s">
        <v>354</v>
      </c>
      <c r="B78" s="76" t="s">
        <v>346</v>
      </c>
      <c r="C78" s="77">
        <v>598164.56999999995</v>
      </c>
      <c r="D78" t="str">
        <f>VLOOKUP(B78,'[19]статьи затрат'!$A:$B,2,0)</f>
        <v>Прочие расходы</v>
      </c>
      <c r="E78" t="s">
        <v>12</v>
      </c>
    </row>
    <row r="79" spans="1:5" ht="15.75" thickBot="1" x14ac:dyDescent="0.3">
      <c r="A79" s="75" t="s">
        <v>354</v>
      </c>
      <c r="B79" s="76" t="s">
        <v>366</v>
      </c>
      <c r="C79" s="77">
        <v>285578</v>
      </c>
      <c r="D79" t="str">
        <f>VLOOKUP(B79,'[19]статьи затрат'!$A:$B,2,0)</f>
        <v>Прочие расходы</v>
      </c>
      <c r="E79" t="s">
        <v>12</v>
      </c>
    </row>
    <row r="80" spans="1:5" ht="15.75" thickBot="1" x14ac:dyDescent="0.3">
      <c r="A80" s="75" t="s">
        <v>354</v>
      </c>
      <c r="B80" s="76" t="s">
        <v>367</v>
      </c>
      <c r="C80" s="77">
        <v>239796.77</v>
      </c>
      <c r="D80" t="str">
        <f>VLOOKUP(B80,'[19]статьи затрат'!$A:$B,2,0)</f>
        <v>Прочие расходы</v>
      </c>
      <c r="E80" t="s">
        <v>12</v>
      </c>
    </row>
    <row r="81" spans="1:5" ht="15.75" thickBot="1" x14ac:dyDescent="0.3">
      <c r="A81" s="75" t="s">
        <v>354</v>
      </c>
      <c r="B81" s="76" t="s">
        <v>348</v>
      </c>
      <c r="C81" s="77">
        <v>1040559.53</v>
      </c>
      <c r="D81" t="str">
        <f>VLOOKUP(B81,'[19]статьи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75" t="s">
        <v>354</v>
      </c>
      <c r="B82" s="76" t="s">
        <v>349</v>
      </c>
      <c r="C82" s="77">
        <v>412275.46</v>
      </c>
      <c r="D82" t="str">
        <f>VLOOKUP(B82,'[19]статьи затрат'!$A:$B,2,0)</f>
        <v>Прочие расходы</v>
      </c>
      <c r="E82" t="s">
        <v>12</v>
      </c>
    </row>
    <row r="83" spans="1:5" ht="15.75" thickBot="1" x14ac:dyDescent="0.3">
      <c r="A83" s="75" t="s">
        <v>354</v>
      </c>
      <c r="B83" s="76" t="s">
        <v>352</v>
      </c>
      <c r="C83" s="77">
        <v>11138103.060000001</v>
      </c>
      <c r="D83" t="str">
        <f>VLOOKUP(B83,'[19]статьи затрат'!$A:$B,2,0)</f>
        <v>Расходы на персонал, Отчисления в соц. Фонды</v>
      </c>
    </row>
    <row r="84" spans="1:5" ht="15.75" thickBot="1" x14ac:dyDescent="0.3">
      <c r="A84" s="75" t="s">
        <v>354</v>
      </c>
      <c r="B84" s="76" t="s">
        <v>368</v>
      </c>
      <c r="C84" s="77">
        <v>1838708</v>
      </c>
      <c r="D84" t="str">
        <f>VLOOKUP(B84,'[19]статьи затрат'!$A:$B,2,0)</f>
        <v>Налог на имущество</v>
      </c>
      <c r="E84" t="s">
        <v>12</v>
      </c>
    </row>
    <row r="85" spans="1:5" ht="15.75" thickBot="1" x14ac:dyDescent="0.3">
      <c r="A85" s="75" t="s">
        <v>354</v>
      </c>
      <c r="B85" s="76" t="s">
        <v>369</v>
      </c>
      <c r="C85" s="77">
        <v>59928.33</v>
      </c>
      <c r="D85" t="str">
        <f>VLOOKUP(B85,'[19]статьи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75" t="s">
        <v>354</v>
      </c>
      <c r="B86" s="76" t="s">
        <v>370</v>
      </c>
      <c r="C86" s="77">
        <v>368017</v>
      </c>
      <c r="D86" t="str">
        <f>VLOOKUP(B86,'[19]статьи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75" t="s">
        <v>354</v>
      </c>
      <c r="B87" s="76" t="s">
        <v>353</v>
      </c>
      <c r="C87" s="77">
        <v>4434510.0199999996</v>
      </c>
      <c r="D87" t="str">
        <f>VLOOKUP(B87,'[19]статьи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75" t="s">
        <v>354</v>
      </c>
      <c r="B88" s="76" t="s">
        <v>371</v>
      </c>
      <c r="C88" s="77">
        <v>2691.27</v>
      </c>
      <c r="D88" t="str">
        <f>VLOOKUP(B88,'[19]статьи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2012-2021,в %</vt:lpstr>
      <vt:lpstr>2015</vt:lpstr>
      <vt:lpstr>Лист2</vt:lpstr>
      <vt:lpstr>Лист1</vt:lpstr>
      <vt:lpstr>'2012-2021,в %'!Область_печати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Загузина Елена Сергеевна</cp:lastModifiedBy>
  <cp:lastPrinted>2015-09-03T08:37:48Z</cp:lastPrinted>
  <dcterms:created xsi:type="dcterms:W3CDTF">2015-04-24T07:27:01Z</dcterms:created>
  <dcterms:modified xsi:type="dcterms:W3CDTF">2022-06-20T01:43:00Z</dcterms:modified>
</cp:coreProperties>
</file>